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1" activeTab="1"/>
  </bookViews>
  <sheets>
    <sheet name="Date" sheetId="1" state="veryHidden" r:id="rId1"/>
    <sheet name="Calculator ETICS" sheetId="2" r:id="rId2"/>
  </sheets>
  <definedNames>
    <definedName name="_xlnm.Print_Area" localSheetId="1">'Calculator ETICS'!$A$1:$P$42</definedName>
  </definedNames>
  <calcPr fullCalcOnLoad="1"/>
</workbook>
</file>

<file path=xl/sharedStrings.xml><?xml version="1.0" encoding="utf-8"?>
<sst xmlns="http://schemas.openxmlformats.org/spreadsheetml/2006/main" count="82" uniqueCount="68">
  <si>
    <t>kg/sac</t>
  </si>
  <si>
    <t>pac</t>
  </si>
  <si>
    <t>saci</t>
  </si>
  <si>
    <t>role</t>
  </si>
  <si>
    <t>(kg, buc, pac)</t>
  </si>
  <si>
    <t>kg/gal</t>
  </si>
  <si>
    <t>weber G700 20 kg</t>
  </si>
  <si>
    <t>weber G700 5 kg</t>
  </si>
  <si>
    <t>Adeziv pentru lipire</t>
  </si>
  <si>
    <t xml:space="preserve">fara </t>
  </si>
  <si>
    <t>weberton variolast Gr. culori 1</t>
  </si>
  <si>
    <t>weberton variolast Gr. culori 2</t>
  </si>
  <si>
    <t>weberton variolast Gr. culori 3</t>
  </si>
  <si>
    <t>weberton variolast Gr. culori istorice</t>
  </si>
  <si>
    <t>weberton variosil Gr. culori 1</t>
  </si>
  <si>
    <t>weberton variosil Gr. culori 2</t>
  </si>
  <si>
    <t>weberton variosil Gr. culori 3</t>
  </si>
  <si>
    <t>weberton variosil Gr. culori istorice</t>
  </si>
  <si>
    <t>Grund de amorsaj tencuieli decorative</t>
  </si>
  <si>
    <t>lei/m3</t>
  </si>
  <si>
    <t>EPS 80     100 X 1000 X 500</t>
  </si>
  <si>
    <t>EPS 80     150 X 1000 X 500</t>
  </si>
  <si>
    <t>EPS 80     200 X 1000 X 500</t>
  </si>
  <si>
    <t>weber P37</t>
  </si>
  <si>
    <t>weber mesh classic</t>
  </si>
  <si>
    <t>weberpas classic Gr.culori 1 - gran fină</t>
  </si>
  <si>
    <t>weberpas classic Gr.culori 1 - gran medie</t>
  </si>
  <si>
    <t>weberpas classic Gr.culori 1 - gran rolare</t>
  </si>
  <si>
    <t>weberpas classic Gr.culori 2 - gran fină</t>
  </si>
  <si>
    <t>weberpas classic Gr.culori 2 - gran medie</t>
  </si>
  <si>
    <t>weberpas classic Gr.culori 2 - gran rolare</t>
  </si>
  <si>
    <t>weberpas classic Gr.culori 3 - gran fină</t>
  </si>
  <si>
    <t>weberpas classic Gr.culori 3 - gran medie</t>
  </si>
  <si>
    <t>weberpas classic Gr.culori 3 - gran rolare</t>
  </si>
  <si>
    <t>weberpas classic Gr.culori ist dark - gran fină</t>
  </si>
  <si>
    <t>weberpas classic Gr.culori ist dark - gran medie</t>
  </si>
  <si>
    <t>weberpas classic Gr.culori ist dark - gran rolare</t>
  </si>
  <si>
    <t>weberpas classic Gr.culori ist light - gran fină</t>
  </si>
  <si>
    <t>weberpas classic Gr.culori ist light - gran medie</t>
  </si>
  <si>
    <t>weberpas classic Gr.culori ist light - gran rolare</t>
  </si>
  <si>
    <r>
      <t>weber P39 max</t>
    </r>
    <r>
      <rPr>
        <vertAlign val="superscript"/>
        <sz val="8"/>
        <rFont val="Arial"/>
        <family val="2"/>
      </rPr>
      <t>2</t>
    </r>
  </si>
  <si>
    <r>
      <t>Consum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sau kg /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ETICS</t>
    </r>
  </si>
  <si>
    <r>
      <t>Valoare produs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ETICS</t>
    </r>
  </si>
  <si>
    <t>mp/pac</t>
  </si>
  <si>
    <t>webertherm classic</t>
  </si>
  <si>
    <t>Polistiren expandat</t>
  </si>
  <si>
    <t>Manopera</t>
  </si>
  <si>
    <t>Calculator ETICS</t>
  </si>
  <si>
    <t>Valorile din acest document au caracter informativ, fiind estimări ale Saint-Gobain Construction Products România. Compania nu își asumă nicio responsabilitate în ceea ce privește acuratețea lor. Valorile exacte, necesare pentru o tranzacție comercială, pot fi obținute numai de la punctele de vânzare de la care se vor achiziționa aceste produse.</t>
  </si>
  <si>
    <t>&lt; completează aici cu suprafața din proiectul tău</t>
  </si>
  <si>
    <t>SUPRAFAȚA DE CALCUL :</t>
  </si>
  <si>
    <t>Preț unitar Unitatea de vânzare</t>
  </si>
  <si>
    <t>Cantitate produs Unitatea de vânzare</t>
  </si>
  <si>
    <t>PREȚ TOTAL</t>
  </si>
  <si>
    <t>Preț / mp</t>
  </si>
  <si>
    <t>Cantitate produs pentru toată suprafața de calcul</t>
  </si>
  <si>
    <t>Valoare produs pentru toată suprafața de calcul</t>
  </si>
  <si>
    <t>Adeziv pentru șpăcluire</t>
  </si>
  <si>
    <t>Plasă de armare</t>
  </si>
  <si>
    <t>Tencuială decorativă</t>
  </si>
  <si>
    <t>Produse - cost estimat</t>
  </si>
  <si>
    <t>Manoperă - cost estimat</t>
  </si>
  <si>
    <t>Total produse și manoperă - cost estimat</t>
  </si>
  <si>
    <t xml:space="preserve"> preț orientativ (TVA inclus)</t>
  </si>
  <si>
    <t>Grosime x Lungime x Lățime</t>
  </si>
  <si>
    <t xml:space="preserve">
Selectează de aici tipul de produs</t>
  </si>
  <si>
    <t>găleți</t>
  </si>
  <si>
    <t>mp/rolă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</si>
</sst>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\ [$€-1]"/>
    <numFmt numFmtId="166" formatCode="#,##0.00\ &quot;lei&quot;"/>
    <numFmt numFmtId="167" formatCode="#,##0.0\ &quot;lei&quot;"/>
    <numFmt numFmtId="168" formatCode="#,##0\ &quot;m²&quot;"/>
    <numFmt numFmtId="169" formatCode="#,##0.00\ &quot;RON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18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Arial"/>
      <family val="2"/>
    </font>
    <font>
      <sz val="8"/>
      <color rgb="FF0000CC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3A3838"/>
      <name val="Arial"/>
      <family val="2"/>
    </font>
    <font>
      <b/>
      <sz val="10"/>
      <color rgb="FF3A3838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6" fontId="8" fillId="33" borderId="0" xfId="0" applyNumberFormat="1" applyFont="1" applyFill="1" applyBorder="1" applyAlignment="1">
      <alignment/>
    </xf>
    <xf numFmtId="166" fontId="8" fillId="33" borderId="0" xfId="0" applyNumberFormat="1" applyFont="1" applyFill="1" applyBorder="1" applyAlignment="1">
      <alignment horizontal="left"/>
    </xf>
    <xf numFmtId="166" fontId="8" fillId="33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5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53" fillId="0" borderId="11" xfId="0" applyNumberFormat="1" applyFont="1" applyBorder="1" applyAlignment="1">
      <alignment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165" fontId="3" fillId="34" borderId="14" xfId="0" applyNumberFormat="1" applyFont="1" applyFill="1" applyBorder="1" applyAlignment="1" applyProtection="1">
      <alignment vertical="center"/>
      <protection/>
    </xf>
    <xf numFmtId="165" fontId="3" fillId="34" borderId="15" xfId="0" applyNumberFormat="1" applyFont="1" applyFill="1" applyBorder="1" applyAlignment="1" applyProtection="1">
      <alignment vertical="center"/>
      <protection/>
    </xf>
    <xf numFmtId="165" fontId="3" fillId="34" borderId="16" xfId="0" applyNumberFormat="1" applyFont="1" applyFill="1" applyBorder="1" applyAlignment="1" applyProtection="1">
      <alignment vertical="center"/>
      <protection/>
    </xf>
    <xf numFmtId="165" fontId="3" fillId="34" borderId="17" xfId="0" applyNumberFormat="1" applyFont="1" applyFill="1" applyBorder="1" applyAlignment="1" applyProtection="1">
      <alignment vertical="center"/>
      <protection/>
    </xf>
    <xf numFmtId="165" fontId="3" fillId="34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/>
      <protection/>
    </xf>
    <xf numFmtId="166" fontId="3" fillId="6" borderId="0" xfId="55" applyNumberFormat="1" applyFont="1" applyFill="1" applyBorder="1" applyAlignment="1" applyProtection="1">
      <alignment vertical="center"/>
      <protection/>
    </xf>
    <xf numFmtId="164" fontId="3" fillId="6" borderId="14" xfId="55" applyNumberFormat="1" applyFont="1" applyFill="1" applyBorder="1" applyAlignment="1" applyProtection="1">
      <alignment vertical="center"/>
      <protection/>
    </xf>
    <xf numFmtId="2" fontId="3" fillId="6" borderId="18" xfId="55" applyNumberFormat="1" applyFont="1" applyFill="1" applyBorder="1" applyAlignment="1" applyProtection="1">
      <alignment vertical="center"/>
      <protection/>
    </xf>
    <xf numFmtId="2" fontId="3" fillId="6" borderId="0" xfId="55" applyNumberFormat="1" applyFont="1" applyFill="1" applyBorder="1" applyAlignment="1" applyProtection="1">
      <alignment vertical="center"/>
      <protection/>
    </xf>
    <xf numFmtId="1" fontId="4" fillId="6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165" fontId="3" fillId="34" borderId="19" xfId="0" applyNumberFormat="1" applyFont="1" applyFill="1" applyBorder="1" applyAlignment="1" applyProtection="1">
      <alignment vertical="center"/>
      <protection/>
    </xf>
    <xf numFmtId="165" fontId="3" fillId="34" borderId="18" xfId="0" applyNumberFormat="1" applyFont="1" applyFill="1" applyBorder="1" applyAlignment="1" applyProtection="1">
      <alignment vertical="center"/>
      <protection/>
    </xf>
    <xf numFmtId="166" fontId="3" fillId="34" borderId="19" xfId="0" applyNumberFormat="1" applyFont="1" applyFill="1" applyBorder="1" applyAlignment="1" applyProtection="1">
      <alignment vertical="center"/>
      <protection/>
    </xf>
    <xf numFmtId="1" fontId="3" fillId="6" borderId="14" xfId="55" applyNumberFormat="1" applyFont="1" applyFill="1" applyBorder="1" applyAlignment="1" applyProtection="1">
      <alignment vertical="center"/>
      <protection/>
    </xf>
    <xf numFmtId="166" fontId="3" fillId="34" borderId="0" xfId="0" applyNumberFormat="1" applyFont="1" applyFill="1" applyBorder="1" applyAlignment="1" applyProtection="1">
      <alignment vertical="center"/>
      <protection/>
    </xf>
    <xf numFmtId="2" fontId="3" fillId="34" borderId="14" xfId="0" applyNumberFormat="1" applyFont="1" applyFill="1" applyBorder="1" applyAlignment="1" applyProtection="1">
      <alignment vertical="center"/>
      <protection/>
    </xf>
    <xf numFmtId="2" fontId="3" fillId="34" borderId="18" xfId="0" applyNumberFormat="1" applyFont="1" applyFill="1" applyBorder="1" applyAlignment="1" applyProtection="1">
      <alignment vertical="center"/>
      <protection/>
    </xf>
    <xf numFmtId="2" fontId="3" fillId="34" borderId="0" xfId="0" applyNumberFormat="1" applyFont="1" applyFill="1" applyBorder="1" applyAlignment="1" applyProtection="1">
      <alignment vertical="center"/>
      <protection/>
    </xf>
    <xf numFmtId="1" fontId="4" fillId="34" borderId="0" xfId="0" applyNumberFormat="1" applyFont="1" applyFill="1" applyBorder="1" applyAlignment="1" applyProtection="1">
      <alignment vertical="center"/>
      <protection/>
    </xf>
    <xf numFmtId="166" fontId="2" fillId="34" borderId="19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166" fontId="4" fillId="34" borderId="20" xfId="55" applyNumberFormat="1" applyFont="1" applyFill="1" applyBorder="1" applyAlignment="1" applyProtection="1">
      <alignment vertical="center"/>
      <protection/>
    </xf>
    <xf numFmtId="166" fontId="3" fillId="34" borderId="20" xfId="55" applyNumberFormat="1" applyFont="1" applyFill="1" applyBorder="1" applyAlignment="1" applyProtection="1">
      <alignment vertical="center"/>
      <protection/>
    </xf>
    <xf numFmtId="1" fontId="3" fillId="34" borderId="20" xfId="55" applyNumberFormat="1" applyFont="1" applyFill="1" applyBorder="1" applyAlignment="1" applyProtection="1">
      <alignment vertical="center"/>
      <protection/>
    </xf>
    <xf numFmtId="2" fontId="3" fillId="34" borderId="20" xfId="55" applyNumberFormat="1" applyFont="1" applyFill="1" applyBorder="1" applyAlignment="1" applyProtection="1">
      <alignment vertical="center"/>
      <protection/>
    </xf>
    <xf numFmtId="166" fontId="3" fillId="34" borderId="20" xfId="0" applyNumberFormat="1" applyFont="1" applyFill="1" applyBorder="1" applyAlignment="1" applyProtection="1">
      <alignment vertical="center"/>
      <protection/>
    </xf>
    <xf numFmtId="1" fontId="4" fillId="34" borderId="20" xfId="0" applyNumberFormat="1" applyFont="1" applyFill="1" applyBorder="1" applyAlignment="1" applyProtection="1">
      <alignment vertical="center"/>
      <protection/>
    </xf>
    <xf numFmtId="166" fontId="2" fillId="34" borderId="2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6" fontId="4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" fontId="3" fillId="0" borderId="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 vertical="center" wrapText="1"/>
      <protection/>
    </xf>
    <xf numFmtId="166" fontId="4" fillId="0" borderId="13" xfId="0" applyNumberFormat="1" applyFont="1" applyBorder="1" applyAlignment="1" applyProtection="1">
      <alignment horizontal="center"/>
      <protection/>
    </xf>
    <xf numFmtId="167" fontId="4" fillId="34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168" fontId="2" fillId="35" borderId="22" xfId="0" applyNumberFormat="1" applyFont="1" applyFill="1" applyBorder="1" applyAlignment="1" applyProtection="1">
      <alignment horizontal="center" vertical="center"/>
      <protection locked="0"/>
    </xf>
    <xf numFmtId="169" fontId="2" fillId="6" borderId="19" xfId="0" applyNumberFormat="1" applyFont="1" applyFill="1" applyBorder="1" applyAlignment="1" applyProtection="1">
      <alignment vertical="center"/>
      <protection/>
    </xf>
    <xf numFmtId="169" fontId="4" fillId="6" borderId="19" xfId="55" applyNumberFormat="1" applyFont="1" applyFill="1" applyBorder="1" applyAlignment="1" applyProtection="1">
      <alignment vertical="center"/>
      <protection/>
    </xf>
    <xf numFmtId="169" fontId="2" fillId="2" borderId="12" xfId="0" applyNumberFormat="1" applyFont="1" applyFill="1" applyBorder="1" applyAlignment="1" applyProtection="1">
      <alignment vertical="center"/>
      <protection/>
    </xf>
    <xf numFmtId="169" fontId="55" fillId="6" borderId="23" xfId="0" applyNumberFormat="1" applyFont="1" applyFill="1" applyBorder="1" applyAlignment="1" applyProtection="1">
      <alignment horizontal="center" vertical="center"/>
      <protection/>
    </xf>
    <xf numFmtId="169" fontId="55" fillId="6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56" fillId="36" borderId="0" xfId="0" applyFont="1" applyFill="1" applyBorder="1" applyAlignment="1" applyProtection="1">
      <alignment horizontal="right" vertical="center"/>
      <protection/>
    </xf>
    <xf numFmtId="0" fontId="57" fillId="36" borderId="0" xfId="0" applyFont="1" applyFill="1" applyBorder="1" applyAlignment="1" applyProtection="1">
      <alignment horizontal="right" vertical="center"/>
      <protection/>
    </xf>
    <xf numFmtId="169" fontId="58" fillId="12" borderId="12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14" fontId="3" fillId="34" borderId="0" xfId="0" applyNumberFormat="1" applyFont="1" applyFill="1" applyAlignment="1" applyProtection="1">
      <alignment/>
      <protection/>
    </xf>
    <xf numFmtId="169" fontId="3" fillId="6" borderId="19" xfId="0" applyNumberFormat="1" applyFont="1" applyFill="1" applyBorder="1" applyAlignment="1" applyProtection="1">
      <alignment vertical="center"/>
      <protection/>
    </xf>
    <xf numFmtId="49" fontId="54" fillId="34" borderId="0" xfId="0" applyNumberFormat="1" applyFont="1" applyFill="1" applyBorder="1" applyAlignment="1" applyProtection="1">
      <alignment horizontal="right" vertical="top" wrapText="1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top" wrapText="1"/>
      <protection/>
    </xf>
    <xf numFmtId="0" fontId="3" fillId="34" borderId="24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54" fillId="34" borderId="0" xfId="0" applyFont="1" applyFill="1" applyBorder="1" applyAlignment="1" applyProtection="1">
      <alignment horizontal="center" vertical="center" wrapText="1"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7.9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36</xdr:row>
      <xdr:rowOff>200025</xdr:rowOff>
    </xdr:from>
    <xdr:to>
      <xdr:col>14</xdr:col>
      <xdr:colOff>1095375</xdr:colOff>
      <xdr:row>39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6981825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</xdr:row>
      <xdr:rowOff>114300</xdr:rowOff>
    </xdr:from>
    <xdr:to>
      <xdr:col>4</xdr:col>
      <xdr:colOff>114300</xdr:colOff>
      <xdr:row>6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rcRect t="1" b="8291"/>
        <a:stretch>
          <a:fillRect/>
        </a:stretch>
      </xdr:blipFill>
      <xdr:spPr>
        <a:xfrm>
          <a:off x="923925" y="400050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1362075</xdr:colOff>
      <xdr:row>12</xdr:row>
      <xdr:rowOff>371475</xdr:rowOff>
    </xdr:from>
    <xdr:to>
      <xdr:col>5</xdr:col>
      <xdr:colOff>1524000</xdr:colOff>
      <xdr:row>13</xdr:row>
      <xdr:rowOff>104775</xdr:rowOff>
    </xdr:to>
    <xdr:sp>
      <xdr:nvSpPr>
        <xdr:cNvPr id="3" name="Down Arrow 1"/>
        <xdr:cNvSpPr>
          <a:spLocks/>
        </xdr:cNvSpPr>
      </xdr:nvSpPr>
      <xdr:spPr>
        <a:xfrm>
          <a:off x="4467225" y="3009900"/>
          <a:ext cx="161925" cy="304800"/>
        </a:xfrm>
        <a:prstGeom prst="downArrow">
          <a:avLst>
            <a:gd name="adj" fmla="val 2343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5"/>
  <sheetViews>
    <sheetView zoomScalePageLayoutView="0" workbookViewId="0" topLeftCell="A17">
      <selection activeCell="I52" sqref="I52"/>
    </sheetView>
  </sheetViews>
  <sheetFormatPr defaultColWidth="9.140625" defaultRowHeight="12.75"/>
  <cols>
    <col min="1" max="1" width="5.00390625" style="0" customWidth="1"/>
    <col min="2" max="2" width="40.7109375" style="0" bestFit="1" customWidth="1"/>
    <col min="3" max="3" width="9.57421875" style="0" bestFit="1" customWidth="1"/>
  </cols>
  <sheetData>
    <row r="1" spans="1:7" s="1" customFormat="1" ht="11.25">
      <c r="A1" s="10">
        <v>2</v>
      </c>
      <c r="B1" s="4" t="str">
        <f>INDEX(B2:B5,$A$6)</f>
        <v>EPS 80     150 X 1000 X 500</v>
      </c>
      <c r="C1" s="4">
        <f>INDEX(C2:C5,$A$1)</f>
        <v>45</v>
      </c>
      <c r="D1" s="4">
        <f>INDEX(D2:D5,$A$1)</f>
        <v>1</v>
      </c>
      <c r="E1" s="4">
        <f>INDEX(E2:E5,$A$1)</f>
        <v>2.5</v>
      </c>
      <c r="G1" s="1" t="s">
        <v>19</v>
      </c>
    </row>
    <row r="2" spans="1:5" s="1" customFormat="1" ht="11.25">
      <c r="A2" s="2"/>
      <c r="B2" s="2" t="s">
        <v>9</v>
      </c>
      <c r="C2" s="7">
        <v>0</v>
      </c>
      <c r="D2" s="3">
        <v>0</v>
      </c>
      <c r="E2" s="8">
        <v>0.001</v>
      </c>
    </row>
    <row r="3" spans="1:5" s="1" customFormat="1" ht="11.25">
      <c r="A3" s="2"/>
      <c r="B3" s="2" t="s">
        <v>20</v>
      </c>
      <c r="C3" s="7">
        <f>$G$4*0.1*E3</f>
        <v>45</v>
      </c>
      <c r="D3" s="3">
        <v>1</v>
      </c>
      <c r="E3" s="8">
        <v>2.5</v>
      </c>
    </row>
    <row r="4" spans="1:7" s="1" customFormat="1" ht="11.25">
      <c r="A4" s="2"/>
      <c r="B4" s="2" t="s">
        <v>21</v>
      </c>
      <c r="C4" s="7">
        <f>$G$4*0.15*E4</f>
        <v>40.5</v>
      </c>
      <c r="D4" s="3">
        <v>1</v>
      </c>
      <c r="E4" s="2">
        <v>1.5</v>
      </c>
      <c r="G4" s="1">
        <v>180</v>
      </c>
    </row>
    <row r="5" spans="1:7" s="1" customFormat="1" ht="11.25">
      <c r="A5" s="2"/>
      <c r="B5" s="2" t="s">
        <v>22</v>
      </c>
      <c r="C5" s="7">
        <f>$G$5*0.2*E5</f>
        <v>40</v>
      </c>
      <c r="D5" s="3">
        <v>1</v>
      </c>
      <c r="E5" s="8">
        <v>1</v>
      </c>
      <c r="G5" s="1">
        <v>200</v>
      </c>
    </row>
    <row r="6" spans="1:5" s="1" customFormat="1" ht="11.25">
      <c r="A6" s="10">
        <v>3</v>
      </c>
      <c r="B6" s="4" t="str">
        <f>INDEX(B7:B9,$A$6)</f>
        <v>weber P39 max2</v>
      </c>
      <c r="C6" s="4">
        <f>INDEX(C7:C9,$A$6)</f>
        <v>20.5</v>
      </c>
      <c r="D6" s="4">
        <f>INDEX(D7:D9,$A$6)</f>
        <v>6</v>
      </c>
      <c r="E6" s="4">
        <f>INDEX(E7:E9,$A$6)</f>
        <v>25</v>
      </c>
    </row>
    <row r="7" spans="1:5" s="1" customFormat="1" ht="11.25">
      <c r="A7" s="2"/>
      <c r="B7" s="2" t="s">
        <v>9</v>
      </c>
      <c r="C7" s="12">
        <v>0</v>
      </c>
      <c r="D7" s="3">
        <v>0</v>
      </c>
      <c r="E7" s="8">
        <v>0.0001</v>
      </c>
    </row>
    <row r="8" spans="1:5" s="1" customFormat="1" ht="11.25">
      <c r="A8" s="2"/>
      <c r="B8" s="2" t="s">
        <v>23</v>
      </c>
      <c r="C8" s="12">
        <v>17.2</v>
      </c>
      <c r="D8" s="3">
        <v>6</v>
      </c>
      <c r="E8" s="8">
        <v>25</v>
      </c>
    </row>
    <row r="9" spans="1:5" s="1" customFormat="1" ht="11.25">
      <c r="A9" s="2"/>
      <c r="B9" s="2" t="s">
        <v>40</v>
      </c>
      <c r="C9" s="12">
        <v>20.5</v>
      </c>
      <c r="D9" s="3">
        <v>6</v>
      </c>
      <c r="E9" s="8">
        <v>25</v>
      </c>
    </row>
    <row r="10" spans="1:5" s="1" customFormat="1" ht="11.25">
      <c r="A10" s="10">
        <v>2</v>
      </c>
      <c r="B10" s="4" t="str">
        <f>INDEX(B11:B12,$A$10)</f>
        <v>weber P39 max2</v>
      </c>
      <c r="C10" s="4">
        <f>INDEX(C11:C12,$A$10)</f>
        <v>20.5</v>
      </c>
      <c r="D10" s="4">
        <f>INDEX(D11:D12,$A$10)</f>
        <v>4</v>
      </c>
      <c r="E10" s="4">
        <f>INDEX(E11:E12,$A$10)</f>
        <v>25</v>
      </c>
    </row>
    <row r="11" spans="1:5" s="1" customFormat="1" ht="11.25">
      <c r="A11" s="2"/>
      <c r="B11" s="2" t="s">
        <v>9</v>
      </c>
      <c r="C11" s="12">
        <v>0</v>
      </c>
      <c r="D11" s="3">
        <v>0</v>
      </c>
      <c r="E11" s="8">
        <v>0.0001</v>
      </c>
    </row>
    <row r="12" spans="1:5" s="1" customFormat="1" ht="11.25">
      <c r="A12" s="2"/>
      <c r="B12" s="2" t="s">
        <v>40</v>
      </c>
      <c r="C12" s="12">
        <v>20.5</v>
      </c>
      <c r="D12" s="3">
        <v>4</v>
      </c>
      <c r="E12" s="8">
        <v>25</v>
      </c>
    </row>
    <row r="13" spans="1:5" s="1" customFormat="1" ht="11.25">
      <c r="A13" s="10">
        <v>2</v>
      </c>
      <c r="B13" s="4" t="str">
        <f>INDEX(B14:B15,$A$13)</f>
        <v>weber mesh classic</v>
      </c>
      <c r="C13" s="4">
        <f>INDEX(C14:C15,$A$13)</f>
        <v>234.33</v>
      </c>
      <c r="D13" s="4">
        <f>INDEX(D14:D15,$A$13)</f>
        <v>1</v>
      </c>
      <c r="E13" s="4">
        <f>INDEX(E14:E15,$A$13)</f>
        <v>50</v>
      </c>
    </row>
    <row r="14" spans="1:5" s="1" customFormat="1" ht="11.25">
      <c r="A14" s="2"/>
      <c r="B14" s="2" t="s">
        <v>9</v>
      </c>
      <c r="C14" s="12">
        <v>0</v>
      </c>
      <c r="D14" s="3">
        <v>0</v>
      </c>
      <c r="E14" s="8">
        <v>0.0001</v>
      </c>
    </row>
    <row r="15" spans="1:5" s="1" customFormat="1" ht="11.25">
      <c r="A15" s="2"/>
      <c r="B15" s="2" t="s">
        <v>24</v>
      </c>
      <c r="C15" s="12">
        <v>234.33</v>
      </c>
      <c r="D15" s="3">
        <v>1</v>
      </c>
      <c r="E15" s="8">
        <v>50</v>
      </c>
    </row>
    <row r="16" spans="1:5" s="1" customFormat="1" ht="11.25">
      <c r="A16" s="10">
        <v>2</v>
      </c>
      <c r="B16" s="5" t="str">
        <f>INDEX(B17:B19,$A$16)</f>
        <v>weber G700 20 kg</v>
      </c>
      <c r="C16" s="6">
        <f>INDEX(C17:C19,$A$16)</f>
        <v>208.58</v>
      </c>
      <c r="D16" s="6">
        <f>INDEX(D17:D19,$A$16)</f>
        <v>0.2</v>
      </c>
      <c r="E16" s="6">
        <f>INDEX(E17:E19,$A$16)</f>
        <v>20</v>
      </c>
    </row>
    <row r="17" spans="1:5" s="1" customFormat="1" ht="11.25">
      <c r="A17" s="2"/>
      <c r="B17" s="2" t="s">
        <v>9</v>
      </c>
      <c r="C17" s="12">
        <v>0</v>
      </c>
      <c r="D17" s="3">
        <v>0</v>
      </c>
      <c r="E17" s="8">
        <v>0.0001</v>
      </c>
    </row>
    <row r="18" spans="1:5" s="1" customFormat="1" ht="11.25">
      <c r="A18" s="2"/>
      <c r="B18" s="2" t="s">
        <v>6</v>
      </c>
      <c r="C18" s="12">
        <v>208.58</v>
      </c>
      <c r="D18" s="3">
        <v>0.2</v>
      </c>
      <c r="E18" s="8">
        <v>20</v>
      </c>
    </row>
    <row r="19" spans="1:5" s="1" customFormat="1" ht="11.25">
      <c r="A19" s="2"/>
      <c r="B19" s="2" t="s">
        <v>7</v>
      </c>
      <c r="C19" s="12">
        <v>67.7833333333333</v>
      </c>
      <c r="D19" s="3">
        <v>0.2</v>
      </c>
      <c r="E19" s="3">
        <v>5</v>
      </c>
    </row>
    <row r="20" spans="1:5" s="1" customFormat="1" ht="11.25">
      <c r="A20" s="10">
        <v>4</v>
      </c>
      <c r="B20" s="4" t="str">
        <f>INDEX(B21:B36,$A$20)</f>
        <v>weberpas classic Gr.culori 1 - gran rolare</v>
      </c>
      <c r="C20" s="4">
        <f>INDEX(C21:C36,$A$20)</f>
        <v>241.17</v>
      </c>
      <c r="D20" s="4">
        <f>INDEX(D21:D36,$A$20)</f>
        <v>2.7</v>
      </c>
      <c r="E20" s="4">
        <f>INDEX(E21:E36,$A$20)</f>
        <v>25</v>
      </c>
    </row>
    <row r="21" spans="1:5" s="1" customFormat="1" ht="11.25">
      <c r="A21" s="2"/>
      <c r="B21" s="2" t="s">
        <v>9</v>
      </c>
      <c r="C21" s="12">
        <v>0</v>
      </c>
      <c r="D21" s="3">
        <v>0</v>
      </c>
      <c r="E21" s="8">
        <v>0.0001</v>
      </c>
    </row>
    <row r="22" spans="1:5" s="1" customFormat="1" ht="11.25">
      <c r="A22" s="2"/>
      <c r="B22" s="2" t="s">
        <v>25</v>
      </c>
      <c r="C22" s="12">
        <v>241.17</v>
      </c>
      <c r="D22" s="3">
        <v>2.6</v>
      </c>
      <c r="E22" s="8">
        <v>25</v>
      </c>
    </row>
    <row r="23" spans="1:5" s="1" customFormat="1" ht="11.25">
      <c r="A23" s="2"/>
      <c r="B23" s="2" t="s">
        <v>26</v>
      </c>
      <c r="C23" s="12">
        <v>241.17</v>
      </c>
      <c r="D23" s="3">
        <v>3.2</v>
      </c>
      <c r="E23" s="8">
        <v>25</v>
      </c>
    </row>
    <row r="24" spans="1:5" s="1" customFormat="1" ht="11.25">
      <c r="A24" s="2"/>
      <c r="B24" s="2" t="s">
        <v>27</v>
      </c>
      <c r="C24" s="12">
        <v>241.17</v>
      </c>
      <c r="D24" s="3">
        <v>2.7</v>
      </c>
      <c r="E24" s="8">
        <v>25</v>
      </c>
    </row>
    <row r="25" spans="1:5" s="1" customFormat="1" ht="11.25">
      <c r="A25" s="2"/>
      <c r="B25" s="2" t="s">
        <v>28</v>
      </c>
      <c r="C25" s="12">
        <v>178.77</v>
      </c>
      <c r="D25" s="3">
        <v>2.6</v>
      </c>
      <c r="E25" s="8">
        <v>25</v>
      </c>
    </row>
    <row r="26" spans="1:5" s="1" customFormat="1" ht="11.25">
      <c r="A26" s="2"/>
      <c r="B26" s="2" t="s">
        <v>29</v>
      </c>
      <c r="C26" s="12">
        <v>178.77</v>
      </c>
      <c r="D26" s="3">
        <v>3.2</v>
      </c>
      <c r="E26" s="8">
        <v>25</v>
      </c>
    </row>
    <row r="27" spans="1:5" s="1" customFormat="1" ht="11.25">
      <c r="A27" s="2"/>
      <c r="B27" s="2" t="s">
        <v>30</v>
      </c>
      <c r="C27" s="12">
        <v>178.77</v>
      </c>
      <c r="D27" s="3">
        <v>2.7</v>
      </c>
      <c r="E27" s="8">
        <v>25</v>
      </c>
    </row>
    <row r="28" spans="1:5" s="1" customFormat="1" ht="11.25">
      <c r="A28" s="2"/>
      <c r="B28" s="2" t="s">
        <v>31</v>
      </c>
      <c r="C28" s="12">
        <v>142.45000000000002</v>
      </c>
      <c r="D28" s="3">
        <v>2.6</v>
      </c>
      <c r="E28" s="8">
        <v>25</v>
      </c>
    </row>
    <row r="29" spans="1:5" s="1" customFormat="1" ht="11.25">
      <c r="A29" s="2"/>
      <c r="B29" s="2" t="s">
        <v>32</v>
      </c>
      <c r="C29" s="12">
        <v>142.45000000000002</v>
      </c>
      <c r="D29" s="3">
        <v>3.2</v>
      </c>
      <c r="E29" s="8">
        <v>25</v>
      </c>
    </row>
    <row r="30" spans="1:5" s="1" customFormat="1" ht="11.25">
      <c r="A30" s="2"/>
      <c r="B30" s="2" t="s">
        <v>33</v>
      </c>
      <c r="C30" s="12">
        <v>142.45000000000002</v>
      </c>
      <c r="D30" s="3">
        <v>2.7</v>
      </c>
      <c r="E30" s="8">
        <v>25</v>
      </c>
    </row>
    <row r="31" spans="1:5" s="1" customFormat="1" ht="11.25">
      <c r="A31" s="2"/>
      <c r="B31" s="2" t="s">
        <v>34</v>
      </c>
      <c r="C31" s="12">
        <v>132.63</v>
      </c>
      <c r="D31" s="3">
        <v>2.6</v>
      </c>
      <c r="E31" s="8">
        <v>25</v>
      </c>
    </row>
    <row r="32" spans="1:5" s="1" customFormat="1" ht="11.25">
      <c r="A32" s="2"/>
      <c r="B32" s="2" t="s">
        <v>35</v>
      </c>
      <c r="C32" s="12">
        <v>132.63</v>
      </c>
      <c r="D32" s="3">
        <v>3.2</v>
      </c>
      <c r="E32" s="8">
        <v>25</v>
      </c>
    </row>
    <row r="33" spans="1:5" s="1" customFormat="1" ht="11.25">
      <c r="A33" s="2"/>
      <c r="B33" s="2" t="s">
        <v>36</v>
      </c>
      <c r="C33" s="12">
        <v>132.63</v>
      </c>
      <c r="D33" s="3">
        <v>2.7</v>
      </c>
      <c r="E33" s="8">
        <v>25</v>
      </c>
    </row>
    <row r="34" spans="1:5" s="1" customFormat="1" ht="11.25">
      <c r="A34" s="2"/>
      <c r="B34" s="2" t="s">
        <v>37</v>
      </c>
      <c r="C34" s="12">
        <v>124.92</v>
      </c>
      <c r="D34" s="3">
        <v>2.6</v>
      </c>
      <c r="E34" s="8">
        <v>25</v>
      </c>
    </row>
    <row r="35" spans="1:5" s="1" customFormat="1" ht="11.25">
      <c r="A35" s="2"/>
      <c r="B35" s="2" t="s">
        <v>38</v>
      </c>
      <c r="C35" s="12">
        <v>124.92</v>
      </c>
      <c r="D35" s="3">
        <v>3.2</v>
      </c>
      <c r="E35" s="8">
        <v>25</v>
      </c>
    </row>
    <row r="36" spans="1:5" s="1" customFormat="1" ht="11.25">
      <c r="A36" s="2"/>
      <c r="B36" s="13" t="s">
        <v>39</v>
      </c>
      <c r="C36" s="18">
        <v>124.92</v>
      </c>
      <c r="D36" s="14">
        <v>2.7</v>
      </c>
      <c r="E36" s="15">
        <v>25</v>
      </c>
    </row>
    <row r="37" spans="1:5" s="1" customFormat="1" ht="11.25" hidden="1">
      <c r="A37" s="10">
        <v>3</v>
      </c>
      <c r="B37" s="4" t="str">
        <f>INDEX(B38:B40,$A$37)</f>
        <v>weber G700 5 kg</v>
      </c>
      <c r="C37" s="4">
        <f>INDEX(C38:C40,$A$37)</f>
        <v>40.67</v>
      </c>
      <c r="D37" s="4">
        <f>INDEX(D38:D40,$A$37)</f>
        <v>0.2</v>
      </c>
      <c r="E37" s="4">
        <f>INDEX(E38:E40,$A$37)</f>
        <v>5</v>
      </c>
    </row>
    <row r="38" spans="1:5" s="1" customFormat="1" ht="11.25" hidden="1">
      <c r="A38" s="2"/>
      <c r="B38" s="2" t="s">
        <v>9</v>
      </c>
      <c r="C38" s="3">
        <v>0</v>
      </c>
      <c r="D38" s="3">
        <v>0</v>
      </c>
      <c r="E38" s="8">
        <v>0.001</v>
      </c>
    </row>
    <row r="39" spans="1:5" ht="12.75" hidden="1">
      <c r="A39" s="9"/>
      <c r="B39" s="2" t="s">
        <v>6</v>
      </c>
      <c r="C39" s="12">
        <v>125.15</v>
      </c>
      <c r="D39" s="3">
        <v>0.2</v>
      </c>
      <c r="E39" s="11">
        <v>20</v>
      </c>
    </row>
    <row r="40" spans="1:5" ht="12.75" hidden="1">
      <c r="A40" s="9"/>
      <c r="B40" s="2" t="s">
        <v>7</v>
      </c>
      <c r="C40" s="12">
        <v>40.67</v>
      </c>
      <c r="D40" s="3">
        <v>0.2</v>
      </c>
      <c r="E40" s="11">
        <v>5</v>
      </c>
    </row>
    <row r="41" spans="1:5" ht="12.75" hidden="1">
      <c r="A41" s="10">
        <v>3</v>
      </c>
      <c r="B41" s="4" t="str">
        <f>INDEX(B42:B50,$A$41)</f>
        <v>weberton variolast Gr. culori 2</v>
      </c>
      <c r="C41" s="4">
        <f>INDEX(C42:C50,$A$41)</f>
        <v>415.83</v>
      </c>
      <c r="D41" s="4">
        <f>INDEX(D42:D50,$A$41)</f>
        <v>0.7</v>
      </c>
      <c r="E41" s="4">
        <f>INDEX(E42:E50,$A$41)</f>
        <v>25</v>
      </c>
    </row>
    <row r="42" spans="1:5" ht="12.75" hidden="1">
      <c r="A42" s="9"/>
      <c r="B42" s="2" t="s">
        <v>9</v>
      </c>
      <c r="C42" s="7">
        <v>0</v>
      </c>
      <c r="D42" s="3">
        <v>0</v>
      </c>
      <c r="E42" s="8">
        <v>0.001</v>
      </c>
    </row>
    <row r="43" spans="1:5" ht="12.75" hidden="1">
      <c r="A43" s="9"/>
      <c r="B43" s="2" t="s">
        <v>10</v>
      </c>
      <c r="C43" s="12">
        <v>537.64</v>
      </c>
      <c r="D43" s="3">
        <v>0.7</v>
      </c>
      <c r="E43" s="8">
        <v>25</v>
      </c>
    </row>
    <row r="44" spans="1:5" ht="12.75" hidden="1">
      <c r="A44" s="9"/>
      <c r="B44" s="2" t="s">
        <v>11</v>
      </c>
      <c r="C44" s="12">
        <v>415.83</v>
      </c>
      <c r="D44" s="3">
        <v>0.7</v>
      </c>
      <c r="E44" s="8">
        <v>25</v>
      </c>
    </row>
    <row r="45" spans="1:5" ht="12.75" hidden="1">
      <c r="A45" s="9"/>
      <c r="B45" s="2" t="s">
        <v>12</v>
      </c>
      <c r="C45" s="12">
        <v>261.48</v>
      </c>
      <c r="D45" s="3">
        <v>0.7</v>
      </c>
      <c r="E45" s="8">
        <v>25</v>
      </c>
    </row>
    <row r="46" spans="1:5" ht="12.75" hidden="1">
      <c r="A46" s="17"/>
      <c r="B46" s="13" t="s">
        <v>13</v>
      </c>
      <c r="C46" s="16">
        <v>261.48</v>
      </c>
      <c r="D46" s="14">
        <v>0.7</v>
      </c>
      <c r="E46" s="15">
        <v>25</v>
      </c>
    </row>
    <row r="47" spans="1:5" ht="12.75" hidden="1">
      <c r="A47" s="9"/>
      <c r="B47" s="2" t="s">
        <v>14</v>
      </c>
      <c r="C47" s="12">
        <v>597.37</v>
      </c>
      <c r="D47" s="3">
        <v>0.7</v>
      </c>
      <c r="E47" s="8">
        <v>25</v>
      </c>
    </row>
    <row r="48" spans="1:5" ht="12.75" hidden="1">
      <c r="A48" s="9"/>
      <c r="B48" s="2" t="s">
        <v>15</v>
      </c>
      <c r="C48" s="12">
        <v>462.03</v>
      </c>
      <c r="D48" s="3">
        <v>0.7</v>
      </c>
      <c r="E48" s="8">
        <v>25</v>
      </c>
    </row>
    <row r="49" spans="1:5" ht="12.75" hidden="1">
      <c r="A49" s="9"/>
      <c r="B49" s="2" t="s">
        <v>16</v>
      </c>
      <c r="C49" s="12">
        <v>290.54</v>
      </c>
      <c r="D49" s="3">
        <v>0.7</v>
      </c>
      <c r="E49" s="8">
        <v>25</v>
      </c>
    </row>
    <row r="50" spans="1:5" ht="12.75" hidden="1">
      <c r="A50" s="9"/>
      <c r="B50" s="2" t="s">
        <v>17</v>
      </c>
      <c r="C50" s="12">
        <v>290.54</v>
      </c>
      <c r="D50" s="3">
        <v>0.7</v>
      </c>
      <c r="E50" s="8">
        <v>25</v>
      </c>
    </row>
    <row r="55" spans="2:3" ht="12.75">
      <c r="B55" t="s">
        <v>46</v>
      </c>
      <c r="C55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238"/>
  <sheetViews>
    <sheetView tabSelected="1" zoomScalePageLayoutView="0" workbookViewId="0" topLeftCell="A10">
      <selection activeCell="E12" sqref="E12"/>
    </sheetView>
  </sheetViews>
  <sheetFormatPr defaultColWidth="9.140625" defaultRowHeight="12.75"/>
  <cols>
    <col min="1" max="1" width="4.57421875" style="21" customWidth="1"/>
    <col min="2" max="2" width="4.28125" style="20" customWidth="1"/>
    <col min="3" max="3" width="20.140625" style="20" customWidth="1"/>
    <col min="4" max="4" width="11.00390625" style="20" customWidth="1"/>
    <col min="5" max="5" width="6.57421875" style="20" customWidth="1"/>
    <col min="6" max="6" width="23.7109375" style="20" customWidth="1"/>
    <col min="7" max="7" width="11.00390625" style="20" customWidth="1"/>
    <col min="8" max="8" width="10.57421875" style="20" hidden="1" customWidth="1"/>
    <col min="9" max="9" width="5.00390625" style="20" customWidth="1"/>
    <col min="10" max="10" width="7.140625" style="20" customWidth="1"/>
    <col min="11" max="11" width="9.140625" style="20" customWidth="1"/>
    <col min="12" max="12" width="14.7109375" style="20" customWidth="1"/>
    <col min="13" max="13" width="5.8515625" style="20" customWidth="1"/>
    <col min="14" max="14" width="6.57421875" style="20" customWidth="1"/>
    <col min="15" max="15" width="18.00390625" style="20" customWidth="1"/>
    <col min="16" max="16" width="4.28125" style="20" customWidth="1"/>
    <col min="17" max="17" width="9.140625" style="21" customWidth="1"/>
    <col min="18" max="43" width="9.140625" style="19" customWidth="1"/>
    <col min="44" max="16384" width="9.140625" style="20" customWidth="1"/>
  </cols>
  <sheetData>
    <row r="1" spans="2:16" ht="11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6" ht="11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1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1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1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16" ht="11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ht="23.25">
      <c r="B7" s="21"/>
      <c r="D7" s="79"/>
      <c r="E7" s="79"/>
      <c r="F7" s="108" t="s">
        <v>47</v>
      </c>
      <c r="G7" s="108"/>
      <c r="H7" s="108"/>
      <c r="I7" s="108"/>
      <c r="J7" s="108"/>
      <c r="K7" s="99" t="s">
        <v>44</v>
      </c>
      <c r="L7" s="99"/>
      <c r="M7" s="99"/>
      <c r="N7" s="99"/>
      <c r="O7" s="99"/>
      <c r="P7" s="21"/>
    </row>
    <row r="8" spans="2:16" ht="11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36" customHeight="1">
      <c r="B9" s="21"/>
      <c r="C9" s="105" t="s">
        <v>48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1"/>
    </row>
    <row r="10" spans="2:16" ht="36" customHeight="1">
      <c r="B10" s="2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21"/>
    </row>
    <row r="11" spans="2:16" ht="20.25" customHeight="1" thickBot="1">
      <c r="B11" s="21"/>
      <c r="C11" s="21"/>
      <c r="D11" s="82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21"/>
      <c r="P11" s="21"/>
    </row>
    <row r="12" spans="2:16" ht="13.5" thickBot="1">
      <c r="B12" s="21"/>
      <c r="C12" s="23" t="s">
        <v>50</v>
      </c>
      <c r="D12" s="83">
        <v>100</v>
      </c>
      <c r="E12" s="81" t="s">
        <v>49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2:16" ht="45" customHeight="1" thickBot="1">
      <c r="B13" s="21"/>
      <c r="C13" s="21"/>
      <c r="D13" s="80"/>
      <c r="E13" s="106" t="s">
        <v>65</v>
      </c>
      <c r="F13" s="107"/>
      <c r="G13" s="24" t="s">
        <v>51</v>
      </c>
      <c r="H13" s="25" t="s">
        <v>4</v>
      </c>
      <c r="I13" s="101" t="s">
        <v>52</v>
      </c>
      <c r="J13" s="102"/>
      <c r="K13" s="26" t="s">
        <v>41</v>
      </c>
      <c r="L13" s="24" t="s">
        <v>42</v>
      </c>
      <c r="M13" s="101" t="s">
        <v>55</v>
      </c>
      <c r="N13" s="102"/>
      <c r="O13" s="24" t="s">
        <v>56</v>
      </c>
      <c r="P13" s="21"/>
    </row>
    <row r="14" spans="2:16" ht="9" customHeight="1">
      <c r="B14" s="21"/>
      <c r="C14" s="27"/>
      <c r="D14" s="21"/>
      <c r="E14" s="21" t="s">
        <v>64</v>
      </c>
      <c r="F14" s="21"/>
      <c r="G14" s="28"/>
      <c r="H14" s="29"/>
      <c r="I14" s="30"/>
      <c r="J14" s="31"/>
      <c r="K14" s="32"/>
      <c r="L14" s="29"/>
      <c r="M14" s="32"/>
      <c r="N14" s="32"/>
      <c r="O14" s="29"/>
      <c r="P14" s="21"/>
    </row>
    <row r="15" spans="2:16" ht="22.5" customHeight="1">
      <c r="B15" s="21"/>
      <c r="C15" s="33" t="s">
        <v>45</v>
      </c>
      <c r="D15" s="34"/>
      <c r="E15" s="34"/>
      <c r="F15" s="34"/>
      <c r="G15" s="85">
        <f>Date!$C$1</f>
        <v>45</v>
      </c>
      <c r="H15" s="35">
        <f>G15/I15</f>
        <v>18</v>
      </c>
      <c r="I15" s="36">
        <f>Date!$E$1</f>
        <v>2.5</v>
      </c>
      <c r="J15" s="37" t="s">
        <v>43</v>
      </c>
      <c r="K15" s="38">
        <f>Date!$D$1</f>
        <v>1</v>
      </c>
      <c r="L15" s="97">
        <f>K15*H15</f>
        <v>18</v>
      </c>
      <c r="M15" s="39">
        <f>ROUNDUP($D$12*K15/I15,0)</f>
        <v>40</v>
      </c>
      <c r="N15" s="39" t="s">
        <v>1</v>
      </c>
      <c r="O15" s="84">
        <f>M15*G15</f>
        <v>1800</v>
      </c>
      <c r="P15" s="21"/>
    </row>
    <row r="16" spans="2:16" ht="4.5" customHeight="1">
      <c r="B16" s="21"/>
      <c r="C16" s="40"/>
      <c r="D16" s="21"/>
      <c r="E16" s="21"/>
      <c r="F16" s="21"/>
      <c r="G16" s="28"/>
      <c r="H16" s="41"/>
      <c r="I16" s="28"/>
      <c r="J16" s="42"/>
      <c r="K16" s="32"/>
      <c r="L16" s="41"/>
      <c r="M16" s="32"/>
      <c r="N16" s="32"/>
      <c r="O16" s="43"/>
      <c r="P16" s="21"/>
    </row>
    <row r="17" spans="2:16" ht="22.5" customHeight="1">
      <c r="B17" s="21"/>
      <c r="C17" s="33" t="s">
        <v>8</v>
      </c>
      <c r="D17" s="34"/>
      <c r="E17" s="34"/>
      <c r="F17" s="34"/>
      <c r="G17" s="85">
        <f>Date!$C$6</f>
        <v>20.5</v>
      </c>
      <c r="H17" s="35">
        <f>G17/I17</f>
        <v>0.82</v>
      </c>
      <c r="I17" s="44">
        <f>Date!$E$6</f>
        <v>25</v>
      </c>
      <c r="J17" s="37" t="s">
        <v>0</v>
      </c>
      <c r="K17" s="38">
        <f>Date!$D$6</f>
        <v>6</v>
      </c>
      <c r="L17" s="97">
        <f>K17*H17</f>
        <v>4.92</v>
      </c>
      <c r="M17" s="39">
        <f>ROUNDUP($D$12*K17/I17,0)</f>
        <v>24</v>
      </c>
      <c r="N17" s="39" t="s">
        <v>2</v>
      </c>
      <c r="O17" s="84">
        <f>M17*G17</f>
        <v>492</v>
      </c>
      <c r="P17" s="21"/>
    </row>
    <row r="18" spans="2:16" ht="4.5" customHeight="1">
      <c r="B18" s="21"/>
      <c r="C18" s="40"/>
      <c r="D18" s="21"/>
      <c r="E18" s="21"/>
      <c r="F18" s="21"/>
      <c r="G18" s="43"/>
      <c r="H18" s="45"/>
      <c r="I18" s="46"/>
      <c r="J18" s="47"/>
      <c r="K18" s="48"/>
      <c r="L18" s="43"/>
      <c r="M18" s="49"/>
      <c r="N18" s="49"/>
      <c r="O18" s="50"/>
      <c r="P18" s="21"/>
    </row>
    <row r="19" spans="2:16" ht="22.5" customHeight="1">
      <c r="B19" s="21"/>
      <c r="C19" s="33" t="s">
        <v>57</v>
      </c>
      <c r="D19" s="34"/>
      <c r="E19" s="34"/>
      <c r="F19" s="34"/>
      <c r="G19" s="85">
        <f>Date!$C$10</f>
        <v>20.5</v>
      </c>
      <c r="H19" s="35">
        <f>G19/I19</f>
        <v>0.82</v>
      </c>
      <c r="I19" s="44">
        <f>Date!$E$10</f>
        <v>25</v>
      </c>
      <c r="J19" s="37" t="s">
        <v>0</v>
      </c>
      <c r="K19" s="38">
        <f>Date!$D$10</f>
        <v>4</v>
      </c>
      <c r="L19" s="97">
        <f>K19*H19</f>
        <v>3.28</v>
      </c>
      <c r="M19" s="39">
        <f>ROUNDUP($D$12*K19/I19,0)</f>
        <v>16</v>
      </c>
      <c r="N19" s="39" t="s">
        <v>2</v>
      </c>
      <c r="O19" s="84">
        <f>M19*G19</f>
        <v>328</v>
      </c>
      <c r="P19" s="21"/>
    </row>
    <row r="20" spans="2:16" ht="4.5" customHeight="1">
      <c r="B20" s="21"/>
      <c r="C20" s="40"/>
      <c r="D20" s="21"/>
      <c r="E20" s="21"/>
      <c r="F20" s="21"/>
      <c r="G20" s="43"/>
      <c r="H20" s="45"/>
      <c r="I20" s="46"/>
      <c r="J20" s="47"/>
      <c r="K20" s="48"/>
      <c r="L20" s="43"/>
      <c r="M20" s="49"/>
      <c r="N20" s="49"/>
      <c r="O20" s="50"/>
      <c r="P20" s="21"/>
    </row>
    <row r="21" spans="2:16" ht="22.5" customHeight="1">
      <c r="B21" s="21"/>
      <c r="C21" s="33" t="s">
        <v>58</v>
      </c>
      <c r="D21" s="34"/>
      <c r="E21" s="34"/>
      <c r="F21" s="34"/>
      <c r="G21" s="85">
        <f>Date!$C$13</f>
        <v>234.33</v>
      </c>
      <c r="H21" s="35">
        <f>G21/I21</f>
        <v>4.6866</v>
      </c>
      <c r="I21" s="44">
        <f>Date!$E$13</f>
        <v>50</v>
      </c>
      <c r="J21" s="37" t="s">
        <v>67</v>
      </c>
      <c r="K21" s="38">
        <f>Date!$D$13</f>
        <v>1</v>
      </c>
      <c r="L21" s="97">
        <f>K21*H21</f>
        <v>4.6866</v>
      </c>
      <c r="M21" s="39">
        <f>ROUNDUP($D$12*K21/I21,0)</f>
        <v>2</v>
      </c>
      <c r="N21" s="39" t="s">
        <v>3</v>
      </c>
      <c r="O21" s="84">
        <f>M21*G21</f>
        <v>468.66</v>
      </c>
      <c r="P21" s="21"/>
    </row>
    <row r="22" spans="2:16" ht="4.5" customHeight="1">
      <c r="B22" s="21"/>
      <c r="C22" s="40"/>
      <c r="D22" s="21"/>
      <c r="E22" s="21"/>
      <c r="F22" s="21"/>
      <c r="G22" s="43"/>
      <c r="H22" s="45"/>
      <c r="I22" s="46"/>
      <c r="J22" s="47"/>
      <c r="K22" s="48"/>
      <c r="L22" s="43"/>
      <c r="M22" s="49"/>
      <c r="N22" s="49"/>
      <c r="O22" s="50"/>
      <c r="P22" s="21"/>
    </row>
    <row r="23" spans="2:16" ht="22.5" customHeight="1">
      <c r="B23" s="21"/>
      <c r="C23" s="51" t="s">
        <v>18</v>
      </c>
      <c r="D23" s="34"/>
      <c r="E23" s="34"/>
      <c r="F23" s="34"/>
      <c r="G23" s="85">
        <f>Date!$C$16</f>
        <v>208.58</v>
      </c>
      <c r="H23" s="35">
        <f>G23/I23</f>
        <v>10.429</v>
      </c>
      <c r="I23" s="44">
        <f>Date!$E$16</f>
        <v>20</v>
      </c>
      <c r="J23" s="37" t="s">
        <v>5</v>
      </c>
      <c r="K23" s="38">
        <f>Date!$D$16</f>
        <v>0.2</v>
      </c>
      <c r="L23" s="97">
        <f>K23*H23</f>
        <v>2.0858000000000003</v>
      </c>
      <c r="M23" s="39">
        <f>ROUNDUP($D$12*K23/I23,0)</f>
        <v>1</v>
      </c>
      <c r="N23" s="39" t="s">
        <v>66</v>
      </c>
      <c r="O23" s="84">
        <f>M23*G23</f>
        <v>208.58</v>
      </c>
      <c r="P23" s="21"/>
    </row>
    <row r="24" spans="2:16" ht="4.5" customHeight="1">
      <c r="B24" s="21"/>
      <c r="C24" s="40"/>
      <c r="D24" s="21"/>
      <c r="E24" s="21"/>
      <c r="F24" s="21"/>
      <c r="G24" s="43"/>
      <c r="H24" s="45"/>
      <c r="I24" s="46"/>
      <c r="J24" s="47"/>
      <c r="K24" s="48"/>
      <c r="L24" s="43"/>
      <c r="M24" s="49"/>
      <c r="N24" s="49"/>
      <c r="O24" s="50"/>
      <c r="P24" s="21"/>
    </row>
    <row r="25" spans="2:16" ht="22.5" customHeight="1">
      <c r="B25" s="21"/>
      <c r="C25" s="33" t="s">
        <v>59</v>
      </c>
      <c r="D25" s="34"/>
      <c r="E25" s="34"/>
      <c r="F25" s="34"/>
      <c r="G25" s="85">
        <f>Date!$C$20</f>
        <v>241.17</v>
      </c>
      <c r="H25" s="35">
        <f>G25/I25</f>
        <v>9.646799999999999</v>
      </c>
      <c r="I25" s="44">
        <f>Date!$E$20</f>
        <v>25</v>
      </c>
      <c r="J25" s="37" t="s">
        <v>5</v>
      </c>
      <c r="K25" s="38">
        <f>Date!$D$20</f>
        <v>2.7</v>
      </c>
      <c r="L25" s="97">
        <f>K25*H25</f>
        <v>26.04636</v>
      </c>
      <c r="M25" s="39">
        <f>ROUNDUP($D$12*K25/I25,0)</f>
        <v>11</v>
      </c>
      <c r="N25" s="39" t="s">
        <v>66</v>
      </c>
      <c r="O25" s="84">
        <f>M25*G25</f>
        <v>2652.87</v>
      </c>
      <c r="P25" s="21"/>
    </row>
    <row r="26" spans="2:16" ht="4.5" customHeight="1" thickBot="1">
      <c r="B26" s="21"/>
      <c r="C26" s="40"/>
      <c r="D26" s="21"/>
      <c r="E26" s="21"/>
      <c r="F26" s="21"/>
      <c r="G26" s="43"/>
      <c r="H26" s="45"/>
      <c r="I26" s="46"/>
      <c r="J26" s="47"/>
      <c r="K26" s="48"/>
      <c r="L26" s="43"/>
      <c r="M26" s="49"/>
      <c r="N26" s="49"/>
      <c r="O26" s="50"/>
      <c r="P26" s="21"/>
    </row>
    <row r="27" spans="2:16" ht="9" customHeight="1">
      <c r="B27" s="21"/>
      <c r="C27" s="52"/>
      <c r="D27" s="21"/>
      <c r="E27" s="21"/>
      <c r="F27" s="21"/>
      <c r="G27" s="53"/>
      <c r="H27" s="54"/>
      <c r="I27" s="55"/>
      <c r="J27" s="56"/>
      <c r="K27" s="56"/>
      <c r="L27" s="57"/>
      <c r="M27" s="58"/>
      <c r="N27" s="58"/>
      <c r="O27" s="59"/>
      <c r="P27" s="21"/>
    </row>
    <row r="28" spans="1:43" s="70" customFormat="1" ht="4.5" customHeight="1" thickBot="1">
      <c r="A28" s="21"/>
      <c r="B28" s="21"/>
      <c r="C28" s="40"/>
      <c r="D28" s="21"/>
      <c r="E28" s="62"/>
      <c r="F28" s="62"/>
      <c r="G28" s="63"/>
      <c r="H28" s="64"/>
      <c r="I28" s="65"/>
      <c r="J28" s="66"/>
      <c r="K28" s="66"/>
      <c r="L28" s="67"/>
      <c r="M28" s="68"/>
      <c r="N28" s="68"/>
      <c r="O28" s="69"/>
      <c r="P28" s="21"/>
      <c r="Q28" s="2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70" customFormat="1" ht="22.5" customHeight="1" thickBot="1">
      <c r="A29" s="21"/>
      <c r="B29" s="21"/>
      <c r="C29" s="19"/>
      <c r="D29" s="40"/>
      <c r="E29" s="40"/>
      <c r="F29" s="40"/>
      <c r="G29" s="40"/>
      <c r="H29" s="40"/>
      <c r="I29" s="40"/>
      <c r="J29" s="92" t="s">
        <v>61</v>
      </c>
      <c r="K29" s="40"/>
      <c r="L29" s="45"/>
      <c r="M29" s="49"/>
      <c r="N29" s="49"/>
      <c r="O29" s="86">
        <f>Date!C55*$D$12</f>
        <v>6000</v>
      </c>
      <c r="P29" s="21"/>
      <c r="Q29" s="2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2:16" ht="4.5" customHeight="1" thickBot="1">
      <c r="B30" s="21"/>
      <c r="C30" s="21"/>
      <c r="D30" s="21"/>
      <c r="E30" s="21"/>
      <c r="F30" s="21"/>
      <c r="G30" s="61"/>
      <c r="H30" s="61"/>
      <c r="I30" s="61"/>
      <c r="J30" s="61"/>
      <c r="K30" s="61"/>
      <c r="L30" s="71"/>
      <c r="M30" s="21"/>
      <c r="N30" s="21"/>
      <c r="O30" s="72"/>
      <c r="P30" s="21"/>
    </row>
    <row r="31" spans="2:16" ht="18.75" customHeight="1" thickBot="1">
      <c r="B31" s="21"/>
      <c r="C31" s="21"/>
      <c r="D31" s="21"/>
      <c r="E31" s="21"/>
      <c r="F31" s="21"/>
      <c r="G31" s="21"/>
      <c r="H31" s="61"/>
      <c r="I31" s="61"/>
      <c r="J31" s="61"/>
      <c r="K31" s="61"/>
      <c r="L31" s="89" t="s">
        <v>54</v>
      </c>
      <c r="M31" s="21"/>
      <c r="N31" s="73"/>
      <c r="O31" s="90" t="s">
        <v>53</v>
      </c>
      <c r="P31" s="21"/>
    </row>
    <row r="32" spans="2:16" ht="4.5" customHeight="1" thickBot="1">
      <c r="B32" s="21"/>
      <c r="C32" s="21"/>
      <c r="D32" s="21"/>
      <c r="E32" s="21"/>
      <c r="F32" s="74"/>
      <c r="G32" s="74"/>
      <c r="H32" s="21"/>
      <c r="I32" s="21"/>
      <c r="J32" s="21"/>
      <c r="K32" s="21"/>
      <c r="L32" s="75"/>
      <c r="M32" s="21"/>
      <c r="N32" s="76"/>
      <c r="O32" s="75"/>
      <c r="P32" s="21"/>
    </row>
    <row r="33" spans="2:16" ht="18.75" customHeight="1" thickBot="1">
      <c r="B33" s="21"/>
      <c r="D33" s="21"/>
      <c r="E33" s="21"/>
      <c r="F33" s="74"/>
      <c r="H33" s="21"/>
      <c r="I33" s="21"/>
      <c r="J33" s="92" t="s">
        <v>60</v>
      </c>
      <c r="K33" s="21"/>
      <c r="L33" s="88">
        <f>L15+L17+L19+L21+L23+L25</f>
        <v>59.01876</v>
      </c>
      <c r="M33" s="103"/>
      <c r="N33" s="104"/>
      <c r="O33" s="87">
        <f>O15+O17+O19+O21+O23+O25</f>
        <v>5950.11</v>
      </c>
      <c r="P33" s="21"/>
    </row>
    <row r="34" spans="2:16" ht="4.5" customHeight="1" thickBot="1">
      <c r="B34" s="21"/>
      <c r="C34" s="21"/>
      <c r="D34" s="21"/>
      <c r="E34" s="21"/>
      <c r="F34" s="74"/>
      <c r="G34" s="74"/>
      <c r="H34" s="21"/>
      <c r="I34" s="21"/>
      <c r="J34" s="21"/>
      <c r="K34" s="21"/>
      <c r="L34" s="21"/>
      <c r="M34" s="21"/>
      <c r="N34" s="21"/>
      <c r="O34" s="21"/>
      <c r="P34" s="21"/>
    </row>
    <row r="35" spans="2:16" ht="18.75" customHeight="1" thickBot="1">
      <c r="B35" s="21"/>
      <c r="C35" s="21"/>
      <c r="D35" s="21"/>
      <c r="E35" s="21"/>
      <c r="F35" s="74"/>
      <c r="G35" s="74"/>
      <c r="H35" s="21"/>
      <c r="I35" s="21"/>
      <c r="J35" s="91" t="s">
        <v>62</v>
      </c>
      <c r="K35" s="21"/>
      <c r="L35" s="93">
        <f>O35/D12</f>
        <v>119.50110000000001</v>
      </c>
      <c r="M35" s="100"/>
      <c r="N35" s="100"/>
      <c r="O35" s="93">
        <f>O33+O29</f>
        <v>11950.11</v>
      </c>
      <c r="P35" s="21"/>
    </row>
    <row r="36" spans="2:16" ht="4.5" customHeight="1">
      <c r="B36" s="21"/>
      <c r="C36" s="21"/>
      <c r="D36" s="21"/>
      <c r="E36" s="21"/>
      <c r="F36" s="74"/>
      <c r="G36" s="74"/>
      <c r="H36" s="21"/>
      <c r="I36" s="21"/>
      <c r="J36" s="21"/>
      <c r="K36" s="21"/>
      <c r="L36" s="21"/>
      <c r="M36" s="21"/>
      <c r="N36" s="21"/>
      <c r="O36" s="21"/>
      <c r="P36" s="21"/>
    </row>
    <row r="37" spans="2:16" ht="22.5" customHeight="1">
      <c r="B37" s="21"/>
      <c r="C37" s="21"/>
      <c r="D37" s="21"/>
      <c r="E37" s="21"/>
      <c r="F37" s="74"/>
      <c r="G37" s="98" t="s">
        <v>63</v>
      </c>
      <c r="H37" s="98"/>
      <c r="I37" s="98"/>
      <c r="J37" s="98"/>
      <c r="K37" s="21"/>
      <c r="L37" s="21"/>
      <c r="M37" s="21"/>
      <c r="N37" s="21"/>
      <c r="O37" s="77"/>
      <c r="P37" s="21"/>
    </row>
    <row r="38" spans="2:16" ht="11.25">
      <c r="B38" s="21"/>
      <c r="C38" s="21"/>
      <c r="D38" s="21"/>
      <c r="E38" s="21"/>
      <c r="F38" s="74"/>
      <c r="G38" s="74"/>
      <c r="H38" s="21"/>
      <c r="I38" s="21"/>
      <c r="J38" s="21"/>
      <c r="K38" s="21"/>
      <c r="L38" s="21"/>
      <c r="M38" s="21"/>
      <c r="N38" s="21"/>
      <c r="O38" s="21"/>
      <c r="P38" s="21"/>
    </row>
    <row r="39" spans="1:43" s="72" customFormat="1" ht="11.25">
      <c r="A39" s="21"/>
      <c r="B39" s="21"/>
      <c r="C39" s="60"/>
      <c r="D39" s="21"/>
      <c r="E39" s="21"/>
      <c r="F39" s="74"/>
      <c r="G39" s="7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6:7" s="21" customFormat="1" ht="12.75" customHeight="1">
      <c r="F40" s="74"/>
      <c r="G40" s="74"/>
    </row>
    <row r="41" spans="1:17" s="19" customFormat="1" ht="11.25">
      <c r="A41" s="21"/>
      <c r="E41" s="21"/>
      <c r="F41" s="74"/>
      <c r="G41" s="74"/>
      <c r="H41" s="21"/>
      <c r="Q41" s="21"/>
    </row>
    <row r="42" spans="1:17" s="19" customFormat="1" ht="11.25">
      <c r="A42" s="21"/>
      <c r="Q42" s="21"/>
    </row>
    <row r="43" spans="1:17" s="19" customFormat="1" ht="11.25">
      <c r="A43" s="21"/>
      <c r="Q43" s="21"/>
    </row>
    <row r="44" spans="1:17" s="19" customFormat="1" ht="11.25">
      <c r="A44" s="21"/>
      <c r="Q44" s="21"/>
    </row>
    <row r="45" spans="1:17" s="19" customFormat="1" ht="11.25">
      <c r="A45" s="21"/>
      <c r="Q45" s="21"/>
    </row>
    <row r="46" spans="1:17" s="19" customFormat="1" ht="11.25">
      <c r="A46" s="21"/>
      <c r="F46" s="94"/>
      <c r="Q46" s="21"/>
    </row>
    <row r="47" spans="1:17" s="19" customFormat="1" ht="12.75">
      <c r="A47" s="21"/>
      <c r="F47" s="95"/>
      <c r="H47" s="96"/>
      <c r="Q47" s="21"/>
    </row>
    <row r="48" spans="1:17" s="19" customFormat="1" ht="11.25">
      <c r="A48" s="21"/>
      <c r="F48" s="94"/>
      <c r="Q48" s="21"/>
    </row>
    <row r="49" spans="1:17" s="19" customFormat="1" ht="11.25">
      <c r="A49" s="21"/>
      <c r="Q49" s="21"/>
    </row>
    <row r="50" spans="1:17" s="19" customFormat="1" ht="11.25">
      <c r="A50" s="21"/>
      <c r="Q50" s="21"/>
    </row>
    <row r="51" spans="1:17" s="19" customFormat="1" ht="11.25">
      <c r="A51" s="21"/>
      <c r="Q51" s="21"/>
    </row>
    <row r="52" spans="1:17" s="19" customFormat="1" ht="11.25">
      <c r="A52" s="21"/>
      <c r="Q52" s="21"/>
    </row>
    <row r="53" spans="1:17" s="19" customFormat="1" ht="11.25">
      <c r="A53" s="21"/>
      <c r="Q53" s="21"/>
    </row>
    <row r="54" spans="1:17" s="19" customFormat="1" ht="11.25">
      <c r="A54" s="21"/>
      <c r="Q54" s="21"/>
    </row>
    <row r="55" spans="1:17" s="19" customFormat="1" ht="11.25">
      <c r="A55" s="21"/>
      <c r="Q55" s="21"/>
    </row>
    <row r="56" spans="1:17" s="19" customFormat="1" ht="11.25">
      <c r="A56" s="21"/>
      <c r="Q56" s="21"/>
    </row>
    <row r="57" spans="1:17" s="19" customFormat="1" ht="11.25">
      <c r="A57" s="21"/>
      <c r="Q57" s="21"/>
    </row>
    <row r="58" spans="1:17" s="19" customFormat="1" ht="11.25">
      <c r="A58" s="21"/>
      <c r="Q58" s="21"/>
    </row>
    <row r="59" spans="1:17" s="19" customFormat="1" ht="11.25">
      <c r="A59" s="21"/>
      <c r="Q59" s="21"/>
    </row>
    <row r="60" spans="1:17" s="19" customFormat="1" ht="11.25">
      <c r="A60" s="21"/>
      <c r="Q60" s="21"/>
    </row>
    <row r="61" spans="1:17" s="19" customFormat="1" ht="11.25">
      <c r="A61" s="21"/>
      <c r="Q61" s="21"/>
    </row>
    <row r="62" spans="1:17" s="19" customFormat="1" ht="11.25">
      <c r="A62" s="21"/>
      <c r="Q62" s="21"/>
    </row>
    <row r="63" spans="1:17" s="19" customFormat="1" ht="11.25">
      <c r="A63" s="21"/>
      <c r="Q63" s="21"/>
    </row>
    <row r="64" spans="1:17" s="19" customFormat="1" ht="11.25">
      <c r="A64" s="21"/>
      <c r="Q64" s="21"/>
    </row>
    <row r="65" spans="1:17" s="19" customFormat="1" ht="11.25">
      <c r="A65" s="21"/>
      <c r="Q65" s="21"/>
    </row>
    <row r="66" spans="1:17" s="19" customFormat="1" ht="11.25">
      <c r="A66" s="21"/>
      <c r="Q66" s="21"/>
    </row>
    <row r="67" spans="1:17" s="19" customFormat="1" ht="11.25">
      <c r="A67" s="21"/>
      <c r="Q67" s="21"/>
    </row>
    <row r="68" spans="1:17" s="19" customFormat="1" ht="11.25">
      <c r="A68" s="21"/>
      <c r="Q68" s="21"/>
    </row>
    <row r="69" spans="1:17" s="19" customFormat="1" ht="11.25">
      <c r="A69" s="21"/>
      <c r="Q69" s="21"/>
    </row>
    <row r="70" spans="1:17" s="19" customFormat="1" ht="11.25">
      <c r="A70" s="21"/>
      <c r="Q70" s="21"/>
    </row>
    <row r="71" spans="1:17" s="19" customFormat="1" ht="11.25">
      <c r="A71" s="21"/>
      <c r="Q71" s="21"/>
    </row>
    <row r="72" spans="1:17" s="19" customFormat="1" ht="11.25">
      <c r="A72" s="21"/>
      <c r="Q72" s="21"/>
    </row>
    <row r="73" spans="1:17" s="19" customFormat="1" ht="11.25">
      <c r="A73" s="21"/>
      <c r="Q73" s="21"/>
    </row>
    <row r="74" spans="1:17" s="19" customFormat="1" ht="11.25">
      <c r="A74" s="21"/>
      <c r="Q74" s="21"/>
    </row>
    <row r="75" spans="1:17" s="19" customFormat="1" ht="11.25">
      <c r="A75" s="21"/>
      <c r="Q75" s="21"/>
    </row>
    <row r="76" spans="1:17" s="19" customFormat="1" ht="11.25">
      <c r="A76" s="21"/>
      <c r="Q76" s="21"/>
    </row>
    <row r="77" spans="1:17" s="19" customFormat="1" ht="11.25">
      <c r="A77" s="21"/>
      <c r="Q77" s="21"/>
    </row>
    <row r="78" spans="1:17" s="19" customFormat="1" ht="11.25">
      <c r="A78" s="21"/>
      <c r="Q78" s="21"/>
    </row>
    <row r="79" spans="1:17" s="19" customFormat="1" ht="11.25">
      <c r="A79" s="21"/>
      <c r="Q79" s="21"/>
    </row>
    <row r="80" spans="1:17" s="19" customFormat="1" ht="11.25">
      <c r="A80" s="21"/>
      <c r="Q80" s="21"/>
    </row>
    <row r="81" spans="1:17" s="19" customFormat="1" ht="11.25">
      <c r="A81" s="21"/>
      <c r="Q81" s="21"/>
    </row>
    <row r="82" spans="1:17" s="19" customFormat="1" ht="11.25">
      <c r="A82" s="21"/>
      <c r="Q82" s="21"/>
    </row>
    <row r="83" spans="1:17" s="19" customFormat="1" ht="11.25">
      <c r="A83" s="21"/>
      <c r="Q83" s="21"/>
    </row>
    <row r="84" spans="1:17" s="19" customFormat="1" ht="11.25">
      <c r="A84" s="21"/>
      <c r="Q84" s="21"/>
    </row>
    <row r="85" spans="1:17" s="19" customFormat="1" ht="11.25">
      <c r="A85" s="21"/>
      <c r="Q85" s="21"/>
    </row>
    <row r="86" spans="1:17" s="19" customFormat="1" ht="11.25">
      <c r="A86" s="21"/>
      <c r="Q86" s="21"/>
    </row>
    <row r="87" spans="1:17" s="19" customFormat="1" ht="11.25">
      <c r="A87" s="21"/>
      <c r="Q87" s="21"/>
    </row>
    <row r="88" spans="1:17" s="19" customFormat="1" ht="11.25">
      <c r="A88" s="21"/>
      <c r="Q88" s="21"/>
    </row>
    <row r="89" spans="1:17" s="19" customFormat="1" ht="11.25">
      <c r="A89" s="21"/>
      <c r="Q89" s="21"/>
    </row>
    <row r="90" spans="1:17" s="19" customFormat="1" ht="11.25">
      <c r="A90" s="21"/>
      <c r="Q90" s="21"/>
    </row>
    <row r="91" spans="1:17" s="19" customFormat="1" ht="11.25">
      <c r="A91" s="21"/>
      <c r="Q91" s="21"/>
    </row>
    <row r="92" spans="1:17" s="19" customFormat="1" ht="11.25">
      <c r="A92" s="21"/>
      <c r="Q92" s="21"/>
    </row>
    <row r="93" spans="1:17" s="19" customFormat="1" ht="11.25">
      <c r="A93" s="21"/>
      <c r="Q93" s="21"/>
    </row>
    <row r="94" spans="1:17" s="19" customFormat="1" ht="11.25">
      <c r="A94" s="21"/>
      <c r="Q94" s="21"/>
    </row>
    <row r="95" spans="1:17" s="19" customFormat="1" ht="11.25">
      <c r="A95" s="21"/>
      <c r="Q95" s="21"/>
    </row>
    <row r="96" spans="1:17" s="19" customFormat="1" ht="11.25">
      <c r="A96" s="21"/>
      <c r="Q96" s="21"/>
    </row>
    <row r="97" spans="1:17" s="19" customFormat="1" ht="11.25">
      <c r="A97" s="21"/>
      <c r="Q97" s="21"/>
    </row>
    <row r="98" spans="1:17" s="19" customFormat="1" ht="11.25">
      <c r="A98" s="21"/>
      <c r="Q98" s="21"/>
    </row>
    <row r="99" spans="1:17" s="19" customFormat="1" ht="11.25">
      <c r="A99" s="21"/>
      <c r="Q99" s="21"/>
    </row>
    <row r="100" spans="1:17" s="19" customFormat="1" ht="11.25">
      <c r="A100" s="21"/>
      <c r="Q100" s="21"/>
    </row>
    <row r="101" spans="1:17" s="19" customFormat="1" ht="11.25">
      <c r="A101" s="21"/>
      <c r="Q101" s="21"/>
    </row>
    <row r="102" spans="1:17" s="19" customFormat="1" ht="11.25">
      <c r="A102" s="21"/>
      <c r="Q102" s="21"/>
    </row>
    <row r="103" spans="1:17" s="19" customFormat="1" ht="11.25">
      <c r="A103" s="21"/>
      <c r="Q103" s="21"/>
    </row>
    <row r="104" spans="1:17" s="19" customFormat="1" ht="11.25">
      <c r="A104" s="21"/>
      <c r="Q104" s="21"/>
    </row>
    <row r="105" spans="1:17" s="19" customFormat="1" ht="11.25">
      <c r="A105" s="21"/>
      <c r="Q105" s="21"/>
    </row>
    <row r="106" spans="1:17" s="19" customFormat="1" ht="11.25">
      <c r="A106" s="21"/>
      <c r="Q106" s="21"/>
    </row>
    <row r="107" spans="1:17" s="19" customFormat="1" ht="11.25">
      <c r="A107" s="21"/>
      <c r="Q107" s="21"/>
    </row>
    <row r="108" spans="1:17" s="19" customFormat="1" ht="11.25">
      <c r="A108" s="21"/>
      <c r="Q108" s="21"/>
    </row>
    <row r="109" spans="1:17" s="19" customFormat="1" ht="11.25">
      <c r="A109" s="21"/>
      <c r="Q109" s="21"/>
    </row>
    <row r="110" spans="1:17" s="19" customFormat="1" ht="11.25">
      <c r="A110" s="21"/>
      <c r="Q110" s="21"/>
    </row>
    <row r="111" spans="1:17" s="19" customFormat="1" ht="11.25">
      <c r="A111" s="21"/>
      <c r="Q111" s="21"/>
    </row>
    <row r="112" spans="1:17" s="19" customFormat="1" ht="11.25">
      <c r="A112" s="21"/>
      <c r="Q112" s="21"/>
    </row>
    <row r="113" spans="1:17" s="19" customFormat="1" ht="11.25">
      <c r="A113" s="21"/>
      <c r="Q113" s="21"/>
    </row>
    <row r="114" spans="1:17" s="19" customFormat="1" ht="11.25">
      <c r="A114" s="21"/>
      <c r="Q114" s="21"/>
    </row>
    <row r="115" spans="1:17" s="19" customFormat="1" ht="11.25">
      <c r="A115" s="21"/>
      <c r="Q115" s="21"/>
    </row>
    <row r="116" spans="1:17" s="19" customFormat="1" ht="11.25">
      <c r="A116" s="21"/>
      <c r="Q116" s="21"/>
    </row>
    <row r="117" spans="1:17" s="19" customFormat="1" ht="11.25">
      <c r="A117" s="21"/>
      <c r="Q117" s="21"/>
    </row>
    <row r="118" spans="1:17" s="19" customFormat="1" ht="11.25">
      <c r="A118" s="21"/>
      <c r="Q118" s="21"/>
    </row>
    <row r="119" spans="1:17" s="19" customFormat="1" ht="11.25">
      <c r="A119" s="21"/>
      <c r="Q119" s="21"/>
    </row>
    <row r="120" spans="1:17" s="19" customFormat="1" ht="11.25">
      <c r="A120" s="21"/>
      <c r="Q120" s="21"/>
    </row>
    <row r="121" spans="1:17" s="19" customFormat="1" ht="11.25">
      <c r="A121" s="21"/>
      <c r="Q121" s="21"/>
    </row>
    <row r="122" spans="1:17" s="19" customFormat="1" ht="11.25">
      <c r="A122" s="21"/>
      <c r="Q122" s="21"/>
    </row>
    <row r="123" spans="1:17" s="19" customFormat="1" ht="11.25">
      <c r="A123" s="21"/>
      <c r="Q123" s="21"/>
    </row>
    <row r="124" spans="1:17" s="19" customFormat="1" ht="11.25">
      <c r="A124" s="21"/>
      <c r="Q124" s="21"/>
    </row>
    <row r="125" spans="1:17" s="19" customFormat="1" ht="11.25">
      <c r="A125" s="21"/>
      <c r="Q125" s="21"/>
    </row>
    <row r="126" spans="1:17" s="19" customFormat="1" ht="11.25">
      <c r="A126" s="21"/>
      <c r="Q126" s="21"/>
    </row>
    <row r="127" spans="1:17" s="19" customFormat="1" ht="11.25">
      <c r="A127" s="21"/>
      <c r="Q127" s="21"/>
    </row>
    <row r="128" spans="1:17" s="19" customFormat="1" ht="11.25">
      <c r="A128" s="21"/>
      <c r="Q128" s="21"/>
    </row>
    <row r="129" spans="1:17" s="19" customFormat="1" ht="11.25">
      <c r="A129" s="21"/>
      <c r="Q129" s="21"/>
    </row>
    <row r="130" spans="1:17" s="19" customFormat="1" ht="11.25">
      <c r="A130" s="21"/>
      <c r="Q130" s="21"/>
    </row>
    <row r="131" spans="1:17" s="19" customFormat="1" ht="11.25">
      <c r="A131" s="21"/>
      <c r="Q131" s="21"/>
    </row>
    <row r="132" spans="1:17" s="19" customFormat="1" ht="11.25">
      <c r="A132" s="21"/>
      <c r="Q132" s="21"/>
    </row>
    <row r="133" spans="1:17" s="19" customFormat="1" ht="11.25">
      <c r="A133" s="21"/>
      <c r="Q133" s="21"/>
    </row>
    <row r="134" spans="1:17" s="19" customFormat="1" ht="11.25">
      <c r="A134" s="21"/>
      <c r="Q134" s="21"/>
    </row>
    <row r="135" spans="1:17" s="19" customFormat="1" ht="11.25">
      <c r="A135" s="21"/>
      <c r="Q135" s="21"/>
    </row>
    <row r="136" spans="1:17" s="19" customFormat="1" ht="11.25">
      <c r="A136" s="21"/>
      <c r="Q136" s="21"/>
    </row>
    <row r="137" spans="1:17" s="19" customFormat="1" ht="11.25">
      <c r="A137" s="21"/>
      <c r="Q137" s="21"/>
    </row>
    <row r="138" spans="1:17" s="19" customFormat="1" ht="11.25">
      <c r="A138" s="21"/>
      <c r="Q138" s="21"/>
    </row>
    <row r="139" spans="1:17" s="19" customFormat="1" ht="11.25">
      <c r="A139" s="21"/>
      <c r="Q139" s="21"/>
    </row>
    <row r="140" spans="1:17" s="19" customFormat="1" ht="11.25">
      <c r="A140" s="21"/>
      <c r="Q140" s="21"/>
    </row>
    <row r="141" spans="1:17" s="19" customFormat="1" ht="11.25">
      <c r="A141" s="21"/>
      <c r="Q141" s="21"/>
    </row>
    <row r="142" spans="1:17" s="19" customFormat="1" ht="11.25">
      <c r="A142" s="21"/>
      <c r="Q142" s="21"/>
    </row>
    <row r="143" spans="1:17" s="19" customFormat="1" ht="11.25">
      <c r="A143" s="21"/>
      <c r="Q143" s="21"/>
    </row>
    <row r="144" spans="1:17" s="19" customFormat="1" ht="11.25">
      <c r="A144" s="21"/>
      <c r="Q144" s="21"/>
    </row>
    <row r="145" spans="1:17" s="19" customFormat="1" ht="11.25">
      <c r="A145" s="21"/>
      <c r="Q145" s="21"/>
    </row>
    <row r="146" spans="1:17" s="19" customFormat="1" ht="11.25">
      <c r="A146" s="21"/>
      <c r="Q146" s="21"/>
    </row>
    <row r="147" spans="1:17" s="19" customFormat="1" ht="11.25">
      <c r="A147" s="21"/>
      <c r="Q147" s="21"/>
    </row>
    <row r="148" spans="1:17" s="19" customFormat="1" ht="11.25">
      <c r="A148" s="21"/>
      <c r="Q148" s="21"/>
    </row>
    <row r="149" spans="1:17" s="19" customFormat="1" ht="11.25">
      <c r="A149" s="21"/>
      <c r="Q149" s="21"/>
    </row>
    <row r="150" spans="1:17" s="19" customFormat="1" ht="11.25">
      <c r="A150" s="21"/>
      <c r="Q150" s="21"/>
    </row>
    <row r="151" spans="1:17" s="19" customFormat="1" ht="11.25">
      <c r="A151" s="21"/>
      <c r="Q151" s="21"/>
    </row>
    <row r="152" spans="1:17" s="19" customFormat="1" ht="11.25">
      <c r="A152" s="21"/>
      <c r="Q152" s="21"/>
    </row>
    <row r="153" spans="1:17" s="19" customFormat="1" ht="11.25">
      <c r="A153" s="21"/>
      <c r="Q153" s="21"/>
    </row>
    <row r="154" spans="1:17" s="19" customFormat="1" ht="11.25">
      <c r="A154" s="21"/>
      <c r="Q154" s="21"/>
    </row>
    <row r="155" spans="1:17" s="19" customFormat="1" ht="11.25">
      <c r="A155" s="21"/>
      <c r="Q155" s="21"/>
    </row>
    <row r="156" spans="1:17" s="19" customFormat="1" ht="11.25">
      <c r="A156" s="21"/>
      <c r="Q156" s="21"/>
    </row>
    <row r="157" spans="1:17" s="19" customFormat="1" ht="11.25">
      <c r="A157" s="21"/>
      <c r="Q157" s="21"/>
    </row>
    <row r="158" spans="1:17" s="19" customFormat="1" ht="11.25">
      <c r="A158" s="21"/>
      <c r="Q158" s="21"/>
    </row>
    <row r="159" spans="1:17" s="19" customFormat="1" ht="11.25">
      <c r="A159" s="21"/>
      <c r="Q159" s="21"/>
    </row>
    <row r="160" spans="1:17" s="19" customFormat="1" ht="11.25">
      <c r="A160" s="21"/>
      <c r="Q160" s="21"/>
    </row>
    <row r="161" spans="1:17" s="19" customFormat="1" ht="11.25">
      <c r="A161" s="21"/>
      <c r="Q161" s="21"/>
    </row>
    <row r="162" spans="1:17" s="19" customFormat="1" ht="11.25">
      <c r="A162" s="21"/>
      <c r="Q162" s="21"/>
    </row>
    <row r="163" spans="1:17" s="19" customFormat="1" ht="11.25">
      <c r="A163" s="21"/>
      <c r="Q163" s="21"/>
    </row>
    <row r="164" spans="1:17" s="19" customFormat="1" ht="11.25">
      <c r="A164" s="21"/>
      <c r="Q164" s="21"/>
    </row>
    <row r="165" spans="1:17" s="19" customFormat="1" ht="11.25">
      <c r="A165" s="21"/>
      <c r="Q165" s="21"/>
    </row>
    <row r="166" spans="1:17" s="19" customFormat="1" ht="11.25">
      <c r="A166" s="21"/>
      <c r="Q166" s="21"/>
    </row>
    <row r="167" spans="1:17" s="19" customFormat="1" ht="11.25">
      <c r="A167" s="21"/>
      <c r="Q167" s="21"/>
    </row>
    <row r="168" spans="1:17" s="19" customFormat="1" ht="11.25">
      <c r="A168" s="21"/>
      <c r="Q168" s="21"/>
    </row>
    <row r="169" spans="1:17" s="19" customFormat="1" ht="11.25">
      <c r="A169" s="21"/>
      <c r="Q169" s="21"/>
    </row>
    <row r="170" spans="1:17" s="19" customFormat="1" ht="11.25">
      <c r="A170" s="21"/>
      <c r="Q170" s="21"/>
    </row>
    <row r="171" spans="1:17" s="19" customFormat="1" ht="11.25">
      <c r="A171" s="21"/>
      <c r="Q171" s="21"/>
    </row>
    <row r="172" spans="1:17" s="19" customFormat="1" ht="11.25">
      <c r="A172" s="21"/>
      <c r="Q172" s="21"/>
    </row>
    <row r="173" spans="1:17" s="19" customFormat="1" ht="11.25">
      <c r="A173" s="21"/>
      <c r="Q173" s="21"/>
    </row>
    <row r="174" spans="1:17" s="19" customFormat="1" ht="11.25">
      <c r="A174" s="21"/>
      <c r="Q174" s="21"/>
    </row>
    <row r="175" spans="1:17" s="19" customFormat="1" ht="11.25">
      <c r="A175" s="21"/>
      <c r="Q175" s="21"/>
    </row>
    <row r="176" spans="1:17" s="19" customFormat="1" ht="11.25">
      <c r="A176" s="21"/>
      <c r="Q176" s="21"/>
    </row>
    <row r="177" spans="1:17" s="19" customFormat="1" ht="11.25">
      <c r="A177" s="21"/>
      <c r="Q177" s="21"/>
    </row>
    <row r="178" spans="1:17" s="19" customFormat="1" ht="11.25">
      <c r="A178" s="21"/>
      <c r="Q178" s="21"/>
    </row>
    <row r="179" spans="1:17" s="19" customFormat="1" ht="11.25">
      <c r="A179" s="21"/>
      <c r="Q179" s="21"/>
    </row>
    <row r="180" spans="1:17" s="19" customFormat="1" ht="11.25">
      <c r="A180" s="21"/>
      <c r="Q180" s="21"/>
    </row>
    <row r="181" spans="1:17" s="19" customFormat="1" ht="11.25">
      <c r="A181" s="21"/>
      <c r="Q181" s="21"/>
    </row>
    <row r="182" spans="1:17" s="19" customFormat="1" ht="11.25">
      <c r="A182" s="21"/>
      <c r="Q182" s="21"/>
    </row>
    <row r="183" spans="1:17" s="19" customFormat="1" ht="11.25">
      <c r="A183" s="21"/>
      <c r="Q183" s="21"/>
    </row>
    <row r="184" spans="1:17" s="19" customFormat="1" ht="11.25">
      <c r="A184" s="21"/>
      <c r="Q184" s="21"/>
    </row>
    <row r="185" spans="1:17" s="19" customFormat="1" ht="11.25">
      <c r="A185" s="21"/>
      <c r="Q185" s="21"/>
    </row>
    <row r="186" spans="1:17" s="19" customFormat="1" ht="11.25">
      <c r="A186" s="21"/>
      <c r="Q186" s="21"/>
    </row>
    <row r="187" spans="1:17" s="19" customFormat="1" ht="11.25">
      <c r="A187" s="21"/>
      <c r="Q187" s="21"/>
    </row>
    <row r="188" spans="1:17" s="19" customFormat="1" ht="11.25">
      <c r="A188" s="21"/>
      <c r="Q188" s="21"/>
    </row>
    <row r="189" spans="1:17" s="19" customFormat="1" ht="11.25">
      <c r="A189" s="21"/>
      <c r="Q189" s="21"/>
    </row>
    <row r="190" spans="1:17" s="19" customFormat="1" ht="11.25">
      <c r="A190" s="21"/>
      <c r="Q190" s="21"/>
    </row>
    <row r="191" spans="1:17" s="19" customFormat="1" ht="11.25">
      <c r="A191" s="21"/>
      <c r="Q191" s="21"/>
    </row>
    <row r="192" spans="1:17" s="19" customFormat="1" ht="11.25">
      <c r="A192" s="21"/>
      <c r="Q192" s="21"/>
    </row>
    <row r="193" spans="1:17" s="19" customFormat="1" ht="11.25">
      <c r="A193" s="21"/>
      <c r="Q193" s="21"/>
    </row>
    <row r="194" spans="1:17" s="19" customFormat="1" ht="11.25">
      <c r="A194" s="21"/>
      <c r="Q194" s="21"/>
    </row>
    <row r="195" spans="1:17" s="19" customFormat="1" ht="11.25">
      <c r="A195" s="21"/>
      <c r="Q195" s="21"/>
    </row>
    <row r="196" spans="1:17" s="19" customFormat="1" ht="11.25">
      <c r="A196" s="21"/>
      <c r="Q196" s="21"/>
    </row>
    <row r="197" spans="1:17" s="19" customFormat="1" ht="11.25">
      <c r="A197" s="21"/>
      <c r="Q197" s="21"/>
    </row>
    <row r="198" spans="1:17" s="19" customFormat="1" ht="11.25">
      <c r="A198" s="21"/>
      <c r="Q198" s="21"/>
    </row>
    <row r="199" spans="1:17" s="19" customFormat="1" ht="11.25">
      <c r="A199" s="21"/>
      <c r="Q199" s="21"/>
    </row>
    <row r="200" spans="1:17" s="19" customFormat="1" ht="11.25">
      <c r="A200" s="21"/>
      <c r="Q200" s="21"/>
    </row>
    <row r="201" spans="1:17" s="19" customFormat="1" ht="11.25">
      <c r="A201" s="21"/>
      <c r="Q201" s="21"/>
    </row>
    <row r="202" spans="1:17" s="19" customFormat="1" ht="11.25">
      <c r="A202" s="21"/>
      <c r="Q202" s="21"/>
    </row>
    <row r="203" spans="1:17" s="19" customFormat="1" ht="11.25">
      <c r="A203" s="21"/>
      <c r="Q203" s="21"/>
    </row>
    <row r="204" spans="1:17" s="19" customFormat="1" ht="11.25">
      <c r="A204" s="21"/>
      <c r="Q204" s="21"/>
    </row>
    <row r="205" spans="1:17" s="19" customFormat="1" ht="11.25">
      <c r="A205" s="21"/>
      <c r="Q205" s="21"/>
    </row>
    <row r="206" spans="1:17" s="19" customFormat="1" ht="11.25">
      <c r="A206" s="21"/>
      <c r="Q206" s="21"/>
    </row>
    <row r="207" spans="1:17" s="19" customFormat="1" ht="11.25">
      <c r="A207" s="21"/>
      <c r="Q207" s="21"/>
    </row>
    <row r="208" spans="1:17" s="19" customFormat="1" ht="11.25">
      <c r="A208" s="21"/>
      <c r="Q208" s="21"/>
    </row>
    <row r="209" spans="1:17" s="19" customFormat="1" ht="11.25">
      <c r="A209" s="21"/>
      <c r="Q209" s="21"/>
    </row>
    <row r="210" spans="1:17" s="19" customFormat="1" ht="11.25">
      <c r="A210" s="21"/>
      <c r="Q210" s="21"/>
    </row>
    <row r="211" spans="1:17" s="19" customFormat="1" ht="11.25">
      <c r="A211" s="21"/>
      <c r="Q211" s="21"/>
    </row>
    <row r="212" spans="1:17" s="19" customFormat="1" ht="11.25">
      <c r="A212" s="21"/>
      <c r="Q212" s="21"/>
    </row>
    <row r="213" spans="1:17" s="19" customFormat="1" ht="11.25">
      <c r="A213" s="21"/>
      <c r="Q213" s="21"/>
    </row>
    <row r="214" spans="1:17" s="19" customFormat="1" ht="11.25">
      <c r="A214" s="21"/>
      <c r="Q214" s="21"/>
    </row>
    <row r="215" spans="1:17" s="19" customFormat="1" ht="11.25">
      <c r="A215" s="21"/>
      <c r="Q215" s="21"/>
    </row>
    <row r="216" spans="1:17" s="19" customFormat="1" ht="11.25">
      <c r="A216" s="21"/>
      <c r="Q216" s="21"/>
    </row>
    <row r="217" spans="1:17" s="19" customFormat="1" ht="11.25">
      <c r="A217" s="21"/>
      <c r="Q217" s="21"/>
    </row>
    <row r="218" spans="1:17" s="19" customFormat="1" ht="11.25">
      <c r="A218" s="21"/>
      <c r="Q218" s="21"/>
    </row>
    <row r="219" spans="1:17" s="19" customFormat="1" ht="11.25">
      <c r="A219" s="21"/>
      <c r="Q219" s="21"/>
    </row>
    <row r="220" spans="1:17" s="19" customFormat="1" ht="11.25">
      <c r="A220" s="21"/>
      <c r="Q220" s="21"/>
    </row>
    <row r="221" spans="1:17" s="19" customFormat="1" ht="11.25">
      <c r="A221" s="21"/>
      <c r="Q221" s="21"/>
    </row>
    <row r="222" spans="1:17" s="19" customFormat="1" ht="11.25">
      <c r="A222" s="21"/>
      <c r="Q222" s="21"/>
    </row>
    <row r="223" spans="1:17" s="19" customFormat="1" ht="11.25">
      <c r="A223" s="21"/>
      <c r="Q223" s="21"/>
    </row>
    <row r="224" spans="1:17" s="19" customFormat="1" ht="11.25">
      <c r="A224" s="21"/>
      <c r="Q224" s="21"/>
    </row>
    <row r="225" spans="1:17" s="19" customFormat="1" ht="11.25">
      <c r="A225" s="21"/>
      <c r="Q225" s="21"/>
    </row>
    <row r="226" spans="1:17" s="19" customFormat="1" ht="11.25">
      <c r="A226" s="21"/>
      <c r="Q226" s="21"/>
    </row>
    <row r="227" spans="1:17" s="19" customFormat="1" ht="11.25">
      <c r="A227" s="21"/>
      <c r="Q227" s="21"/>
    </row>
    <row r="228" spans="1:17" s="19" customFormat="1" ht="11.25">
      <c r="A228" s="21"/>
      <c r="Q228" s="21"/>
    </row>
    <row r="229" spans="1:17" s="19" customFormat="1" ht="11.25">
      <c r="A229" s="21"/>
      <c r="Q229" s="21"/>
    </row>
    <row r="230" spans="1:17" s="19" customFormat="1" ht="11.25">
      <c r="A230" s="21"/>
      <c r="Q230" s="21"/>
    </row>
    <row r="231" spans="1:17" s="19" customFormat="1" ht="11.25">
      <c r="A231" s="21"/>
      <c r="Q231" s="21"/>
    </row>
    <row r="232" spans="1:17" s="19" customFormat="1" ht="11.25">
      <c r="A232" s="21"/>
      <c r="Q232" s="21"/>
    </row>
    <row r="233" spans="1:17" s="19" customFormat="1" ht="11.25">
      <c r="A233" s="21"/>
      <c r="Q233" s="21"/>
    </row>
    <row r="234" spans="1:17" s="19" customFormat="1" ht="11.25">
      <c r="A234" s="21"/>
      <c r="Q234" s="21"/>
    </row>
    <row r="235" spans="1:17" s="19" customFormat="1" ht="11.25">
      <c r="A235" s="21"/>
      <c r="Q235" s="21"/>
    </row>
    <row r="236" spans="1:17" s="19" customFormat="1" ht="11.25">
      <c r="A236" s="21"/>
      <c r="Q236" s="21"/>
    </row>
    <row r="237" spans="1:17" s="19" customFormat="1" ht="11.25">
      <c r="A237" s="21"/>
      <c r="Q237" s="21"/>
    </row>
    <row r="238" spans="1:17" s="19" customFormat="1" ht="11.25">
      <c r="A238" s="21"/>
      <c r="Q238" s="21"/>
    </row>
  </sheetData>
  <sheetProtection password="C61C" sheet="1"/>
  <mergeCells count="9">
    <mergeCell ref="G37:J37"/>
    <mergeCell ref="K7:O7"/>
    <mergeCell ref="M35:N35"/>
    <mergeCell ref="M13:N13"/>
    <mergeCell ref="M33:N33"/>
    <mergeCell ref="I13:J13"/>
    <mergeCell ref="C9:O9"/>
    <mergeCell ref="E13:F13"/>
    <mergeCell ref="F7:J7"/>
  </mergeCells>
  <printOptions/>
  <pageMargins left="0.25" right="0.25" top="0.75" bottom="0.75" header="0.3" footer="0.3"/>
  <pageSetup fitToHeight="1" fitToWidth="1" horizontalDpi="600" verticalDpi="600" orientation="landscape" paperSize="9" scale="80" r:id="rId3"/>
  <rowBreaks count="1" manualBreakCount="1">
    <brk id="42" min="1" max="15" man="1"/>
  </rowBreaks>
  <colBreaks count="1" manualBreakCount="1">
    <brk id="16" max="65535" man="1"/>
  </colBreaks>
  <ignoredErrors>
    <ignoredError sqref="H15 G1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G&amp;G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Corneliu Panait</dc:creator>
  <cp:keywords/>
  <dc:description/>
  <cp:lastModifiedBy>Silvia Rusu</cp:lastModifiedBy>
  <cp:lastPrinted>2020-09-24T09:19:51Z</cp:lastPrinted>
  <dcterms:created xsi:type="dcterms:W3CDTF">2005-01-13T07:06:52Z</dcterms:created>
  <dcterms:modified xsi:type="dcterms:W3CDTF">2020-09-24T11:25:18Z</dcterms:modified>
  <cp:category/>
  <cp:version/>
  <cp:contentType/>
  <cp:contentStatus/>
</cp:coreProperties>
</file>